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aroslaw.tyborski\Desktop\"/>
    </mc:Choice>
  </mc:AlternateContent>
  <workbookProtection workbookAlgorithmName="SHA-512" workbookHashValue="7lN94sZPWZFi5eQyDYbWyGVSTpqJK0iACekbGe0r+jQaPr8sItjViw/D2Ij7M/L3AH9/O6yJlRtxZ5rp2oeh2w==" workbookSaltValue="MGzBpbEDFJmeG5/JJcCUkw==" workbookSpinCount="100000" lockStructure="1"/>
  <bookViews>
    <workbookView xWindow="-105" yWindow="-105" windowWidth="28995" windowHeight="15675" firstSheet="1" activeTab="1"/>
  </bookViews>
  <sheets>
    <sheet name="Arkusz1" sheetId="3" state="hidden" r:id="rId1"/>
    <sheet name="Formularz ofertowy" sheetId="2" r:id="rId2"/>
  </sheets>
  <definedNames>
    <definedName name="_xlnm.Print_Area" localSheetId="1">'Formularz ofertowy'!$B$1:$N$120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13" i="2" l="1"/>
  <c r="Q113" i="2" s="1"/>
  <c r="O108" i="2"/>
  <c r="Q108" i="2" s="1"/>
  <c r="Q105" i="2"/>
  <c r="Q85" i="2"/>
  <c r="O85" i="2"/>
  <c r="S81" i="2"/>
  <c r="S80" i="2"/>
  <c r="O80" i="2"/>
  <c r="R80" i="2" s="1"/>
  <c r="S79" i="2"/>
  <c r="O79" i="2"/>
  <c r="R79" i="2" s="1"/>
  <c r="S78" i="2"/>
  <c r="O78" i="2"/>
  <c r="R78" i="2" s="1"/>
  <c r="S77" i="2"/>
  <c r="O77" i="2"/>
  <c r="R77" i="2" s="1"/>
  <c r="S76" i="2"/>
  <c r="O76" i="2"/>
  <c r="R76" i="2" s="1"/>
  <c r="S75" i="2"/>
  <c r="O75" i="2"/>
  <c r="R75" i="2" s="1"/>
  <c r="S74" i="2"/>
  <c r="O74" i="2"/>
  <c r="R74" i="2" s="1"/>
  <c r="S73" i="2"/>
  <c r="O73" i="2"/>
  <c r="R73" i="2" s="1"/>
  <c r="S72" i="2"/>
  <c r="O72" i="2"/>
  <c r="R72" i="2" s="1"/>
  <c r="S71" i="2"/>
  <c r="O71" i="2"/>
  <c r="R71" i="2" s="1"/>
  <c r="S70" i="2"/>
  <c r="O70" i="2"/>
  <c r="R70" i="2" s="1"/>
  <c r="S69" i="2"/>
  <c r="O69" i="2"/>
  <c r="R69" i="2" s="1"/>
  <c r="S68" i="2"/>
  <c r="O68" i="2"/>
  <c r="R68" i="2" s="1"/>
  <c r="S67" i="2"/>
  <c r="O67" i="2"/>
  <c r="R67" i="2" s="1"/>
  <c r="S66" i="2"/>
  <c r="O66" i="2"/>
  <c r="R66" i="2" s="1"/>
  <c r="S65" i="2"/>
  <c r="O65" i="2"/>
  <c r="R65" i="2" s="1"/>
  <c r="S64" i="2"/>
  <c r="O64" i="2"/>
  <c r="R64" i="2" s="1"/>
  <c r="S63" i="2"/>
  <c r="O63" i="2"/>
  <c r="R63" i="2" s="1"/>
  <c r="S62" i="2"/>
  <c r="O62" i="2"/>
  <c r="R62" i="2" s="1"/>
  <c r="S61" i="2"/>
  <c r="O61" i="2"/>
  <c r="R61" i="2" s="1"/>
  <c r="S60" i="2"/>
  <c r="O60" i="2"/>
  <c r="R60" i="2" s="1"/>
  <c r="S59" i="2"/>
  <c r="O59" i="2"/>
  <c r="R59" i="2" s="1"/>
  <c r="S58" i="2"/>
  <c r="O58" i="2"/>
  <c r="R58" i="2" s="1"/>
  <c r="S57" i="2"/>
  <c r="O57" i="2"/>
  <c r="R57" i="2" s="1"/>
  <c r="S56" i="2"/>
  <c r="O56" i="2"/>
  <c r="R56" i="2" s="1"/>
  <c r="S55" i="2"/>
  <c r="O55" i="2"/>
  <c r="R55" i="2" s="1"/>
  <c r="S54" i="2"/>
  <c r="O54" i="2"/>
  <c r="R54" i="2" s="1"/>
  <c r="S53" i="2"/>
  <c r="O53" i="2"/>
  <c r="R53" i="2" s="1"/>
  <c r="S52" i="2"/>
  <c r="O52" i="2"/>
  <c r="R52" i="2" s="1"/>
  <c r="S51" i="2"/>
  <c r="O51" i="2"/>
  <c r="R51" i="2" s="1"/>
  <c r="S50" i="2"/>
  <c r="O50" i="2"/>
  <c r="R50" i="2" s="1"/>
  <c r="S49" i="2"/>
  <c r="O49" i="2"/>
  <c r="R49" i="2" s="1"/>
  <c r="S48" i="2"/>
  <c r="O48" i="2"/>
  <c r="R48" i="2" s="1"/>
  <c r="S47" i="2"/>
  <c r="O47" i="2"/>
  <c r="R47" i="2" s="1"/>
  <c r="S46" i="2"/>
  <c r="O46" i="2"/>
  <c r="R46" i="2" s="1"/>
  <c r="S45" i="2"/>
  <c r="O45" i="2"/>
  <c r="R45" i="2" s="1"/>
  <c r="S44" i="2"/>
  <c r="O44" i="2"/>
  <c r="R44" i="2" s="1"/>
  <c r="S43" i="2"/>
  <c r="O43" i="2"/>
  <c r="R43" i="2" s="1"/>
  <c r="S42" i="2"/>
  <c r="O42" i="2"/>
  <c r="R42" i="2" s="1"/>
  <c r="S41" i="2"/>
  <c r="O41" i="2"/>
  <c r="R41" i="2" s="1"/>
  <c r="S40" i="2"/>
  <c r="O40" i="2"/>
  <c r="R40" i="2" s="1"/>
  <c r="S39" i="2"/>
  <c r="O39" i="2"/>
  <c r="R39" i="2" s="1"/>
  <c r="S38" i="2"/>
  <c r="O38" i="2"/>
  <c r="R38" i="2" s="1"/>
  <c r="S37" i="2"/>
  <c r="O37" i="2"/>
  <c r="R37" i="2" s="1"/>
  <c r="S36" i="2"/>
  <c r="O36" i="2"/>
  <c r="R36" i="2" s="1"/>
  <c r="S35" i="2"/>
  <c r="O35" i="2"/>
  <c r="R35" i="2" s="1"/>
  <c r="S34" i="2"/>
  <c r="O34" i="2"/>
  <c r="R34" i="2" s="1"/>
  <c r="S33" i="2"/>
  <c r="O33" i="2"/>
  <c r="R33" i="2" s="1"/>
  <c r="S32" i="2"/>
  <c r="O32" i="2"/>
  <c r="R32" i="2" s="1"/>
  <c r="S31" i="2"/>
  <c r="O31" i="2"/>
  <c r="R31" i="2" s="1"/>
  <c r="S30" i="2"/>
  <c r="O30" i="2"/>
  <c r="R30" i="2" s="1"/>
  <c r="I80" i="2"/>
  <c r="K80" i="2" s="1"/>
  <c r="L80" i="2" s="1"/>
  <c r="I79" i="2"/>
  <c r="I78" i="2"/>
  <c r="K78" i="2" s="1"/>
  <c r="L78" i="2" s="1"/>
  <c r="I77" i="2"/>
  <c r="I76" i="2"/>
  <c r="K76" i="2" s="1"/>
  <c r="I75" i="2"/>
  <c r="K75" i="2" s="1"/>
  <c r="I74" i="2"/>
  <c r="K74" i="2" s="1"/>
  <c r="L74" i="2" s="1"/>
  <c r="I73" i="2"/>
  <c r="I72" i="2"/>
  <c r="K72" i="2" s="1"/>
  <c r="L72" i="2" s="1"/>
  <c r="I71" i="2"/>
  <c r="I70" i="2"/>
  <c r="K70" i="2" s="1"/>
  <c r="L70" i="2" s="1"/>
  <c r="I69" i="2"/>
  <c r="I68" i="2"/>
  <c r="I67" i="2"/>
  <c r="I66" i="2"/>
  <c r="K66" i="2" s="1"/>
  <c r="L66" i="2" s="1"/>
  <c r="I65" i="2"/>
  <c r="I64" i="2"/>
  <c r="K64" i="2" s="1"/>
  <c r="L64" i="2" s="1"/>
  <c r="I63" i="2"/>
  <c r="I62" i="2"/>
  <c r="K62" i="2" s="1"/>
  <c r="L62" i="2" s="1"/>
  <c r="I61" i="2"/>
  <c r="I60" i="2"/>
  <c r="K60" i="2" s="1"/>
  <c r="K59" i="2"/>
  <c r="L59" i="2" s="1"/>
  <c r="I59" i="2"/>
  <c r="I58" i="2"/>
  <c r="K58" i="2" s="1"/>
  <c r="L58" i="2" s="1"/>
  <c r="I57" i="2"/>
  <c r="I56" i="2"/>
  <c r="K56" i="2" s="1"/>
  <c r="L56" i="2" s="1"/>
  <c r="I55" i="2"/>
  <c r="I54" i="2"/>
  <c r="K54" i="2" s="1"/>
  <c r="L54" i="2" s="1"/>
  <c r="I53" i="2"/>
  <c r="I52" i="2"/>
  <c r="I51" i="2"/>
  <c r="K51" i="2" s="1"/>
  <c r="L51" i="2" s="1"/>
  <c r="I50" i="2"/>
  <c r="K50" i="2" s="1"/>
  <c r="L50" i="2" s="1"/>
  <c r="I49" i="2"/>
  <c r="K49" i="2" s="1"/>
  <c r="L49" i="2" s="1"/>
  <c r="I48" i="2"/>
  <c r="K48" i="2" s="1"/>
  <c r="L48" i="2" s="1"/>
  <c r="I47" i="2"/>
  <c r="I46" i="2"/>
  <c r="K46" i="2" s="1"/>
  <c r="L46" i="2" s="1"/>
  <c r="I45" i="2"/>
  <c r="K44" i="2"/>
  <c r="I44" i="2"/>
  <c r="I43" i="2"/>
  <c r="K43" i="2" s="1"/>
  <c r="L43" i="2" s="1"/>
  <c r="I42" i="2"/>
  <c r="K42" i="2" s="1"/>
  <c r="L42" i="2" s="1"/>
  <c r="I41" i="2"/>
  <c r="I40" i="2"/>
  <c r="K40" i="2" s="1"/>
  <c r="L40" i="2" s="1"/>
  <c r="I39" i="2"/>
  <c r="I38" i="2"/>
  <c r="K38" i="2" s="1"/>
  <c r="L38" i="2" s="1"/>
  <c r="I37" i="2"/>
  <c r="I36" i="2"/>
  <c r="I35" i="2"/>
  <c r="I34" i="2"/>
  <c r="K34" i="2" s="1"/>
  <c r="L34" i="2" s="1"/>
  <c r="I33" i="2"/>
  <c r="K33" i="2" s="1"/>
  <c r="L33" i="2" s="1"/>
  <c r="I32" i="2"/>
  <c r="K32" i="2" s="1"/>
  <c r="L32" i="2" s="1"/>
  <c r="I31" i="2"/>
  <c r="I30" i="2"/>
  <c r="Q119" i="2" l="1"/>
  <c r="C121" i="2" s="1"/>
  <c r="S108" i="2"/>
  <c r="R81" i="2"/>
  <c r="C81" i="2" s="1"/>
  <c r="C122" i="2" s="1"/>
  <c r="L76" i="2"/>
  <c r="L75" i="2"/>
  <c r="K73" i="2"/>
  <c r="L73" i="2" s="1"/>
  <c r="K68" i="2"/>
  <c r="L68" i="2" s="1"/>
  <c r="K67" i="2"/>
  <c r="L67" i="2" s="1"/>
  <c r="K65" i="2"/>
  <c r="L65" i="2" s="1"/>
  <c r="L60" i="2"/>
  <c r="K57" i="2"/>
  <c r="L57" i="2" s="1"/>
  <c r="K52" i="2"/>
  <c r="L52" i="2" s="1"/>
  <c r="L44" i="2"/>
  <c r="K41" i="2"/>
  <c r="L41" i="2" s="1"/>
  <c r="K36" i="2"/>
  <c r="L36" i="2" s="1"/>
  <c r="K35" i="2"/>
  <c r="L35" i="2" s="1"/>
  <c r="F82" i="2"/>
  <c r="L55" i="2"/>
  <c r="L79" i="2"/>
  <c r="K31" i="2"/>
  <c r="L31" i="2" s="1"/>
  <c r="K39" i="2"/>
  <c r="L39" i="2" s="1"/>
  <c r="K47" i="2"/>
  <c r="L47" i="2" s="1"/>
  <c r="K55" i="2"/>
  <c r="K63" i="2"/>
  <c r="L63" i="2" s="1"/>
  <c r="K71" i="2"/>
  <c r="L71" i="2" s="1"/>
  <c r="K79" i="2"/>
  <c r="K37" i="2"/>
  <c r="L37" i="2" s="1"/>
  <c r="K45" i="2"/>
  <c r="L45" i="2" s="1"/>
  <c r="K53" i="2"/>
  <c r="L53" i="2" s="1"/>
  <c r="K61" i="2"/>
  <c r="L61" i="2" s="1"/>
  <c r="K69" i="2"/>
  <c r="L69" i="2" s="1"/>
  <c r="K77" i="2"/>
  <c r="L77" i="2" s="1"/>
  <c r="K30" i="2"/>
  <c r="L30" i="2" s="1"/>
  <c r="F83" i="2" l="1"/>
  <c r="B26" i="2" s="1"/>
</calcChain>
</file>

<file path=xl/sharedStrings.xml><?xml version="1.0" encoding="utf-8"?>
<sst xmlns="http://schemas.openxmlformats.org/spreadsheetml/2006/main" count="258" uniqueCount="213">
  <si>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</si>
  <si>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</si>
  <si>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</si>
  <si>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</si>
  <si>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</si>
  <si>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</si>
  <si>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</si>
  <si>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</si>
  <si>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</si>
  <si>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</si>
  <si>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</si>
  <si>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110</t>
  </si>
  <si>
    <t>DOW-SADZ</t>
  </si>
  <si>
    <t>Dowóz sadzonek</t>
  </si>
  <si>
    <t>TSZT</t>
  </si>
  <si>
    <t>175</t>
  </si>
  <si>
    <t>SZK-1R</t>
  </si>
  <si>
    <t>Szkółkowanie sadzonek do 1 roku z doniesieniem do miejsca szkółkowania</t>
  </si>
  <si>
    <t>177</t>
  </si>
  <si>
    <t>SZK-WR</t>
  </si>
  <si>
    <t>Szkółkowanie wielolatek z doniesieniem do miejsca szkółkowania</t>
  </si>
  <si>
    <t>188</t>
  </si>
  <si>
    <t>OPR-SC</t>
  </si>
  <si>
    <t>Opryskiwanie szkółek opryskiwaczem ciągnikowym</t>
  </si>
  <si>
    <t>HA</t>
  </si>
  <si>
    <t>206</t>
  </si>
  <si>
    <t>GRAB-R</t>
  </si>
  <si>
    <t>Wygrabianie powierzchni z korzeni i pozostałości drzewnych</t>
  </si>
  <si>
    <t>AR</t>
  </si>
  <si>
    <t>208</t>
  </si>
  <si>
    <t>ZB-KAM</t>
  </si>
  <si>
    <t>Zbiór i wywóz kamieni</t>
  </si>
  <si>
    <t>210</t>
  </si>
  <si>
    <t>OSŁ-ATM</t>
  </si>
  <si>
    <t>Osłona szkółki przed ujemnymi wpływami atmosferycznymi</t>
  </si>
  <si>
    <t>211</t>
  </si>
  <si>
    <t>OSŁ-REG</t>
  </si>
  <si>
    <t>Regulowanie położenia osłon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</si>
  <si>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</si>
  <si>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</si>
  <si>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</si>
  <si>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</si>
  <si>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</si>
  <si>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</si>
  <si>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221</t>
  </si>
  <si>
    <t>ZAŁ-4</t>
  </si>
  <si>
    <t>Załadunek lub rozładunek sadzonek - 4-5 latek</t>
  </si>
  <si>
    <t>223</t>
  </si>
  <si>
    <t>NAW-MINEC</t>
  </si>
  <si>
    <t>Nawożenie mineralne w sadzonkach -wykonywane mechanicznie</t>
  </si>
  <si>
    <t>225</t>
  </si>
  <si>
    <t>SIEW-NC</t>
  </si>
  <si>
    <t>Rozsiew nawozów startowo rozrzutnikiem</t>
  </si>
  <si>
    <t>227</t>
  </si>
  <si>
    <t>NAW-MIND</t>
  </si>
  <si>
    <t>Nawożenie mineralne  dolistne</t>
  </si>
  <si>
    <t>228</t>
  </si>
  <si>
    <t>SIEW-OC</t>
  </si>
  <si>
    <t>Rozsiew obornika rozrzutnikiem</t>
  </si>
  <si>
    <t>TONA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</si>
  <si>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</si>
  <si>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</si>
  <si>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</si>
  <si>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</si>
  <si>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</si>
  <si>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</si>
  <si>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250</t>
  </si>
  <si>
    <t>KOSZ-ZIEL</t>
  </si>
  <si>
    <t>Ścięcie i rozdrobnienie zielonek na ugorach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</si>
  <si>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</si>
  <si>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</si>
  <si>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</si>
  <si>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</si>
  <si>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</si>
  <si>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</si>
  <si>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253</t>
  </si>
  <si>
    <t>BRON-SC</t>
  </si>
  <si>
    <t>Bronowanie</t>
  </si>
  <si>
    <t>256</t>
  </si>
  <si>
    <t>WYOR-CK</t>
  </si>
  <si>
    <t>Wyorywanie i podcinanie sadzonek ciągnikowym wyorywaczem klamrowych</t>
  </si>
  <si>
    <t>257</t>
  </si>
  <si>
    <t>WYOR-CS</t>
  </si>
  <si>
    <t>Wyorywanie lub podcinanie sadzonek ciągnikowym podcinaczem sekcyjnym</t>
  </si>
  <si>
    <t>258</t>
  </si>
  <si>
    <t>ORKA-ŁOP</t>
  </si>
  <si>
    <t>Orka łopatą mechaniczną</t>
  </si>
  <si>
    <t>259</t>
  </si>
  <si>
    <t>WŁÓK-SC</t>
  </si>
  <si>
    <t>Wyrównywanie powierzchni włóką</t>
  </si>
  <si>
    <t>260</t>
  </si>
  <si>
    <t>WAŁ-SC</t>
  </si>
  <si>
    <t>Wałowanie pełnej orki - jednokrotne</t>
  </si>
  <si>
    <t>261</t>
  </si>
  <si>
    <t>WYC-SC</t>
  </si>
  <si>
    <t>Wyciskanie rządków siewnych lub wyciskanie szpar</t>
  </si>
  <si>
    <t>271</t>
  </si>
  <si>
    <t>SPUL-O</t>
  </si>
  <si>
    <t>Wzruszanie gleby na międzyrzędach opielaczem ręcznym</t>
  </si>
  <si>
    <t>272</t>
  </si>
  <si>
    <t>SPUL-R</t>
  </si>
  <si>
    <t>Spulchnianie gleby na międzyrzędach - dla DB i BK również w okresie wschodów</t>
  </si>
  <si>
    <t>291</t>
  </si>
  <si>
    <t>SIEW-GC</t>
  </si>
  <si>
    <t>Siew nasion grubych</t>
  </si>
  <si>
    <t>294</t>
  </si>
  <si>
    <t>ROZS-SUBS</t>
  </si>
  <si>
    <t>Rozsiewacz substratu SRS</t>
  </si>
  <si>
    <t>306</t>
  </si>
  <si>
    <t>WYJ 1R</t>
  </si>
  <si>
    <t>Wyjęcie 1-latek</t>
  </si>
  <si>
    <t>307</t>
  </si>
  <si>
    <t>WYJ 2-3L</t>
  </si>
  <si>
    <t>Wyjęcie 2-3 latek</t>
  </si>
  <si>
    <t>308</t>
  </si>
  <si>
    <t>WYJ 4-5L</t>
  </si>
  <si>
    <t>Wyjęcie materiału 4-5 letniego</t>
  </si>
  <si>
    <t>313</t>
  </si>
  <si>
    <t>SIEW-R</t>
  </si>
  <si>
    <t>Siew nasion</t>
  </si>
  <si>
    <t>327</t>
  </si>
  <si>
    <t>WYW-GRZ</t>
  </si>
  <si>
    <t>Formowanie grzędy siewnej</t>
  </si>
  <si>
    <t>329</t>
  </si>
  <si>
    <t>ŻEL-1</t>
  </si>
  <si>
    <t>Żelowanie 1-latek</t>
  </si>
  <si>
    <t>330</t>
  </si>
  <si>
    <t>ŻEL-2</t>
  </si>
  <si>
    <t>Żelowanie 2-latek</t>
  </si>
  <si>
    <t>331</t>
  </si>
  <si>
    <t>ŻEL-IL</t>
  </si>
  <si>
    <t>Żelowanie sadzonek pozostałych</t>
  </si>
  <si>
    <t>341</t>
  </si>
  <si>
    <t>N-ZSPLN</t>
  </si>
  <si>
    <t>Zbiór szyszek z plantacji nasiennych</t>
  </si>
  <si>
    <t>KG</t>
  </si>
  <si>
    <t>359</t>
  </si>
  <si>
    <t>ZB-OCENA</t>
  </si>
  <si>
    <t>Prognostyczny zbiór szyszek z drzew stojących</t>
  </si>
  <si>
    <t>SZT</t>
  </si>
  <si>
    <t>360</t>
  </si>
  <si>
    <t>ZB-NASDB</t>
  </si>
  <si>
    <t>Zbiór nasion dęba</t>
  </si>
  <si>
    <t>361</t>
  </si>
  <si>
    <t>ZB-NASBK</t>
  </si>
  <si>
    <t>Zbiór nasion buka</t>
  </si>
  <si>
    <t>362</t>
  </si>
  <si>
    <t>ZB-NASBRZ</t>
  </si>
  <si>
    <t>Zbiór nasion brzozy</t>
  </si>
  <si>
    <t>364</t>
  </si>
  <si>
    <t>ZB-NASGB</t>
  </si>
  <si>
    <t>Zbiór nasion graba</t>
  </si>
  <si>
    <t>369</t>
  </si>
  <si>
    <t>ZB-NASP</t>
  </si>
  <si>
    <t>Zbiór nasion pozostałych gatunków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</si>
  <si>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</si>
  <si>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</si>
  <si>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</si>
  <si>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</si>
  <si>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</si>
  <si>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</si>
  <si>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</si>
  <si>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</si>
  <si>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</si>
  <si>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</si>
  <si>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</si>
  <si>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</si>
  <si>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</si>
  <si>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</si>
  <si>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</si>
  <si>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</si>
  <si>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</si>
  <si>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(Nazwa i adres wykonawcy)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</si>
  <si>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</si>
  <si>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</si>
  <si>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</si>
  <si>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</si>
  <si>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</si>
  <si>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</si>
  <si>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</si>
  <si>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</si>
  <si>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</si>
  <si>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</si>
  <si>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</si>
  <si>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</si>
  <si>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</si>
  <si>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</si>
  <si>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</si>
  <si>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</si>
  <si>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, dnia</t>
  </si>
  <si>
    <t xml:space="preserve">3. Informujemy, że wybór oferty </t>
  </si>
  <si>
    <t>prowadzić do powstania u Zamawiającego obowiązku podatkowego zgodnie  z przepisami o podatku  od towarów i usług.</t>
  </si>
  <si>
    <t>Nazwa (rodzaj) towaru lub usługi, których dostawa lub świadczenie będzie prowadzić do powstania u Zamawiającego obowiązku podatkowego zgodnie z przepisami o podatku od towarów i usług (VAT):</t>
  </si>
  <si>
    <t xml:space="preserve">Wartość ww. towaru lub usługi objętego obowiązkiem podatkowym Zamawiającego bez kwoty podatku od towarów i usług (VAT) wynosi:
</t>
  </si>
  <si>
    <t>PLN</t>
  </si>
  <si>
    <t>Stawka podatku od towaru i usług (VAT), która zgodnie z naszą wiedzą będzie miała zastosowanie to</t>
  </si>
  <si>
    <t>%</t>
  </si>
  <si>
    <t xml:space="preserve">Nazwy (firmy) podwykonawców, na których zasoby powołujemy się na zasadach określonych w art. 118 PZP, w celu wykazania spełniania warunków udziału w postępowaniu:
</t>
  </si>
  <si>
    <t>8.  Następujące informacje zawarte w naszej ofercie stanowią tajemnicę przedsiębiorstwa:</t>
  </si>
  <si>
    <t xml:space="preserve">Uzasadnienie zastrzeżenia ww. informacji jako tajemnicy przedsiębiorstwa zostało załączone do naszej oferty. 
9. Wszelką korespondencję w sprawie niniejszego postępowania należy kierować na:
</t>
  </si>
  <si>
    <t>e-mail: ___________________________________________________________________</t>
  </si>
  <si>
    <t xml:space="preserve">12. Oświadczamy, że Wykonawca jest:
        </t>
  </si>
  <si>
    <t xml:space="preserve">13. Załącznikami do niniejszej oferty są:
</t>
  </si>
  <si>
    <t>nie będzie</t>
  </si>
  <si>
    <t>mikroprzedsiębiorstwem</t>
  </si>
  <si>
    <t>będzie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</si>
  <si>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</si>
  <si>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</si>
  <si>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</si>
  <si>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</si>
  <si>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</si>
  <si>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</si>
  <si>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>Odpowiadając na ogłoszenie o przetargu nieograniczonym na „Wykonywanie usług z zakresu gospodarki leśnej na terenie Nadleśnictwa Lutówko w roku 2025''  składamy niniejszym ofertę na pakiet 5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</si>
</sst>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;;[Red]#,##0.00"/>
  </numFmts>
  <fonts count="19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0"/>
      <color rgb="FF000000"/>
      <name val="Arial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b/>
      <sz val="10"/>
      <color rgb="FF333333"/>
      <name val="Arial"/>
      <family val="2"/>
      <charset val="238"/>
    </font>
    <font>
      <sz val="22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2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0" fontId="16" fillId="0" borderId="0"/>
  </cellStyleXfs>
  <cellXfs count="9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5" fillId="2" borderId="0" xfId="0" applyNumberFormat="1" applyFont="1" applyFill="1" applyAlignment="1">
      <alignment vertical="top"/>
    </xf>
    <xf numFmtId="0" fontId="7" fillId="2" borderId="0" xfId="0" applyFont="1" applyFill="1" applyAlignment="1">
      <alignment horizontal="left"/>
    </xf>
    <xf numFmtId="49" fontId="8" fillId="2" borderId="0" xfId="0" applyNumberFormat="1" applyFont="1" applyFill="1" applyAlignment="1">
      <alignment vertical="top"/>
    </xf>
    <xf numFmtId="0" fontId="7" fillId="0" borderId="0" xfId="0" applyFont="1" applyAlignment="1">
      <alignment horizontal="left"/>
    </xf>
    <xf numFmtId="49" fontId="9" fillId="2" borderId="0" xfId="0" applyNumberFormat="1" applyFont="1" applyFill="1" applyAlignment="1">
      <alignment vertical="top"/>
    </xf>
    <xf numFmtId="0" fontId="7" fillId="2" borderId="0" xfId="0" applyFont="1" applyFill="1"/>
    <xf numFmtId="49" fontId="10" fillId="2" borderId="0" xfId="0" applyNumberFormat="1" applyFont="1" applyFill="1" applyAlignment="1">
      <alignment vertical="center"/>
    </xf>
    <xf numFmtId="4" fontId="13" fillId="2" borderId="0" xfId="1" applyNumberFormat="1" applyFont="1" applyFill="1" applyBorder="1" applyAlignment="1" applyProtection="1">
      <alignment vertical="center"/>
    </xf>
    <xf numFmtId="4" fontId="13" fillId="2" borderId="0" xfId="1" applyNumberFormat="1" applyFont="1" applyFill="1" applyBorder="1" applyAlignment="1" applyProtection="1">
      <alignment vertical="center"/>
      <protection locked="0"/>
    </xf>
    <xf numFmtId="4" fontId="1" fillId="2" borderId="0" xfId="0" applyNumberFormat="1" applyFont="1" applyFill="1" applyAlignment="1">
      <alignment horizontal="left"/>
    </xf>
    <xf numFmtId="0" fontId="15" fillId="0" borderId="0" xfId="0" applyFont="1"/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Protection="1">
      <protection locked="0"/>
    </xf>
    <xf numFmtId="0" fontId="7" fillId="2" borderId="15" xfId="0" applyFont="1" applyFill="1" applyBorder="1" applyAlignment="1">
      <alignment horizontal="left" vertical="center"/>
    </xf>
    <xf numFmtId="4" fontId="7" fillId="2" borderId="0" xfId="0" applyNumberFormat="1" applyFont="1" applyFill="1" applyAlignment="1">
      <alignment horizontal="left"/>
    </xf>
    <xf numFmtId="0" fontId="8" fillId="2" borderId="0" xfId="0" applyFont="1" applyFill="1" applyAlignment="1">
      <alignment vertical="center" wrapText="1"/>
    </xf>
    <xf numFmtId="0" fontId="18" fillId="0" borderId="0" xfId="0" applyFont="1"/>
    <xf numFmtId="0" fontId="16" fillId="0" borderId="0" xfId="2"/>
    <xf numFmtId="0" fontId="8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left" vertical="center" wrapText="1"/>
    </xf>
    <xf numFmtId="0" fontId="8" fillId="2" borderId="2" xfId="0" applyFont="1" applyFill="1" applyBorder="1" applyAlignment="1" applyProtection="1">
      <alignment horizontal="left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12" fillId="2" borderId="0" xfId="0" applyNumberFormat="1" applyFont="1" applyFill="1" applyAlignment="1">
      <alignment horizontal="left" vertical="center"/>
    </xf>
    <xf numFmtId="0" fontId="7" fillId="2" borderId="2" xfId="0" applyFont="1" applyFill="1" applyBorder="1" applyAlignment="1" applyProtection="1">
      <alignment horizontal="left" wrapText="1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0" fontId="8" fillId="2" borderId="17" xfId="0" applyFont="1" applyFill="1" applyBorder="1" applyAlignment="1" applyProtection="1">
      <alignment horizontal="left" vertical="top"/>
      <protection locked="0"/>
    </xf>
    <xf numFmtId="0" fontId="8" fillId="2" borderId="18" xfId="0" applyFont="1" applyFill="1" applyBorder="1" applyAlignment="1" applyProtection="1">
      <alignment horizontal="left" vertical="top"/>
      <protection locked="0"/>
    </xf>
    <xf numFmtId="0" fontId="8" fillId="2" borderId="19" xfId="0" applyFont="1" applyFill="1" applyBorder="1" applyAlignment="1" applyProtection="1">
      <alignment horizontal="left" vertical="top"/>
      <protection locked="0"/>
    </xf>
    <xf numFmtId="49" fontId="11" fillId="2" borderId="0" xfId="0" applyNumberFormat="1" applyFont="1" applyFill="1" applyAlignment="1">
      <alignment horizontal="center" vertical="center"/>
    </xf>
    <xf numFmtId="4" fontId="12" fillId="2" borderId="3" xfId="0" applyNumberFormat="1" applyFont="1" applyFill="1" applyBorder="1" applyAlignment="1">
      <alignment horizontal="right" vertical="center"/>
    </xf>
    <xf numFmtId="49" fontId="12" fillId="2" borderId="4" xfId="0" applyNumberFormat="1" applyFont="1" applyFill="1" applyBorder="1" applyAlignment="1">
      <alignment horizontal="right" vertical="center"/>
    </xf>
    <xf numFmtId="49" fontId="12" fillId="2" borderId="5" xfId="0" applyNumberFormat="1" applyFont="1" applyFill="1" applyBorder="1" applyAlignment="1">
      <alignment horizontal="right" vertical="center"/>
    </xf>
    <xf numFmtId="49" fontId="14" fillId="3" borderId="2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 applyProtection="1">
      <alignment horizontal="center" vertical="center" wrapText="1"/>
      <protection locked="0"/>
    </xf>
    <xf numFmtId="0" fontId="7" fillId="4" borderId="7" xfId="0" applyFont="1" applyFill="1" applyBorder="1" applyAlignment="1" applyProtection="1">
      <alignment horizontal="center" vertical="center" wrapText="1"/>
      <protection locked="0"/>
    </xf>
    <xf numFmtId="0" fontId="7" fillId="4" borderId="8" xfId="0" applyFont="1" applyFill="1" applyBorder="1" applyAlignment="1" applyProtection="1">
      <alignment horizontal="center" vertical="center" wrapText="1"/>
      <protection locked="0"/>
    </xf>
    <xf numFmtId="0" fontId="7" fillId="4" borderId="9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7" fillId="4" borderId="10" xfId="0" applyFont="1" applyFill="1" applyBorder="1" applyAlignment="1" applyProtection="1">
      <alignment horizontal="center" vertical="center" wrapText="1"/>
      <protection locked="0"/>
    </xf>
    <xf numFmtId="0" fontId="7" fillId="4" borderId="11" xfId="0" applyFont="1" applyFill="1" applyBorder="1" applyAlignment="1" applyProtection="1">
      <alignment horizontal="center" vertical="center" wrapText="1"/>
      <protection locked="0"/>
    </xf>
    <xf numFmtId="0" fontId="7" fillId="4" borderId="12" xfId="0" applyFont="1" applyFill="1" applyBorder="1" applyAlignment="1" applyProtection="1">
      <alignment horizontal="center" vertical="center" wrapText="1"/>
      <protection locked="0"/>
    </xf>
    <xf numFmtId="0" fontId="7" fillId="4" borderId="13" xfId="0" applyFont="1" applyFill="1" applyBorder="1" applyAlignment="1" applyProtection="1">
      <alignment horizontal="center" vertical="center" wrapText="1"/>
      <protection locked="0"/>
    </xf>
    <xf numFmtId="49" fontId="10" fillId="4" borderId="6" xfId="0" applyNumberFormat="1" applyFont="1" applyFill="1" applyBorder="1" applyAlignment="1" applyProtection="1">
      <alignment horizontal="left"/>
      <protection locked="0"/>
    </xf>
    <xf numFmtId="49" fontId="10" fillId="4" borderId="7" xfId="0" applyNumberFormat="1" applyFont="1" applyFill="1" applyBorder="1" applyAlignment="1" applyProtection="1">
      <alignment horizontal="left"/>
      <protection locked="0"/>
    </xf>
    <xf numFmtId="49" fontId="10" fillId="4" borderId="8" xfId="0" applyNumberFormat="1" applyFont="1" applyFill="1" applyBorder="1" applyAlignment="1" applyProtection="1">
      <alignment horizontal="left"/>
      <protection locked="0"/>
    </xf>
    <xf numFmtId="49" fontId="10" fillId="4" borderId="11" xfId="0" applyNumberFormat="1" applyFont="1" applyFill="1" applyBorder="1" applyAlignment="1" applyProtection="1">
      <alignment horizontal="left"/>
      <protection locked="0"/>
    </xf>
    <xf numFmtId="49" fontId="10" fillId="4" borderId="12" xfId="0" applyNumberFormat="1" applyFont="1" applyFill="1" applyBorder="1" applyAlignment="1" applyProtection="1">
      <alignment horizontal="left"/>
      <protection locked="0"/>
    </xf>
    <xf numFmtId="49" fontId="10" fillId="4" borderId="13" xfId="0" applyNumberFormat="1" applyFont="1" applyFill="1" applyBorder="1" applyAlignment="1" applyProtection="1">
      <alignment horizontal="left"/>
      <protection locked="0"/>
    </xf>
    <xf numFmtId="49" fontId="10" fillId="2" borderId="14" xfId="0" applyNumberFormat="1" applyFont="1" applyFill="1" applyBorder="1" applyAlignment="1">
      <alignment horizontal="left"/>
    </xf>
    <xf numFmtId="49" fontId="10" fillId="2" borderId="16" xfId="0" applyNumberFormat="1" applyFont="1" applyFill="1" applyBorder="1" applyAlignment="1">
      <alignment horizontal="left"/>
    </xf>
    <xf numFmtId="49" fontId="10" fillId="4" borderId="15" xfId="0" applyNumberFormat="1" applyFont="1" applyFill="1" applyBorder="1" applyAlignment="1" applyProtection="1">
      <alignment horizontal="left"/>
      <protection locked="0"/>
    </xf>
    <xf numFmtId="0" fontId="8" fillId="2" borderId="17" xfId="0" applyFont="1" applyFill="1" applyBorder="1" applyAlignment="1">
      <alignment horizontal="left" vertical="center" wrapText="1"/>
    </xf>
    <xf numFmtId="0" fontId="8" fillId="2" borderId="18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8" fillId="5" borderId="17" xfId="0" applyFont="1" applyFill="1" applyBorder="1" applyAlignment="1" applyProtection="1">
      <alignment horizontal="center" vertical="center" wrapText="1"/>
      <protection locked="0"/>
    </xf>
    <xf numFmtId="0" fontId="8" fillId="5" borderId="19" xfId="0" applyFont="1" applyFill="1" applyBorder="1" applyAlignment="1" applyProtection="1">
      <alignment horizontal="center" vertical="center" wrapText="1"/>
      <protection locked="0"/>
    </xf>
    <xf numFmtId="0" fontId="8" fillId="2" borderId="17" xfId="0" applyFont="1" applyFill="1" applyBorder="1" applyAlignment="1">
      <alignment horizontal="left" wrapText="1"/>
    </xf>
    <xf numFmtId="0" fontId="8" fillId="2" borderId="18" xfId="0" applyFont="1" applyFill="1" applyBorder="1" applyAlignment="1">
      <alignment horizontal="left" wrapText="1"/>
    </xf>
    <xf numFmtId="0" fontId="8" fillId="2" borderId="19" xfId="0" applyFont="1" applyFill="1" applyBorder="1" applyAlignment="1">
      <alignment horizontal="left" wrapText="1"/>
    </xf>
    <xf numFmtId="0" fontId="8" fillId="2" borderId="17" xfId="0" applyFont="1" applyFill="1" applyBorder="1" applyAlignment="1">
      <alignment horizontal="left" vertical="top" wrapText="1"/>
    </xf>
    <xf numFmtId="0" fontId="8" fillId="2" borderId="18" xfId="0" applyFont="1" applyFill="1" applyBorder="1" applyAlignment="1">
      <alignment horizontal="left" vertical="top" wrapText="1"/>
    </xf>
    <xf numFmtId="0" fontId="8" fillId="2" borderId="19" xfId="0" applyFont="1" applyFill="1" applyBorder="1" applyAlignment="1">
      <alignment horizontal="left" vertical="top" wrapText="1"/>
    </xf>
    <xf numFmtId="0" fontId="8" fillId="2" borderId="15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 applyProtection="1">
      <alignment horizontal="left" vertical="center" wrapText="1"/>
      <protection locked="0"/>
    </xf>
    <xf numFmtId="0" fontId="8" fillId="4" borderId="18" xfId="0" applyFont="1" applyFill="1" applyBorder="1" applyAlignment="1" applyProtection="1">
      <alignment horizontal="left" vertical="center" wrapText="1"/>
      <protection locked="0"/>
    </xf>
    <xf numFmtId="0" fontId="8" fillId="4" borderId="19" xfId="0" applyFont="1" applyFill="1" applyBorder="1" applyAlignment="1" applyProtection="1">
      <alignment horizontal="left" vertical="center" wrapText="1"/>
      <protection locked="0"/>
    </xf>
    <xf numFmtId="0" fontId="7" fillId="2" borderId="15" xfId="0" applyFont="1" applyFill="1" applyBorder="1" applyAlignment="1" applyProtection="1">
      <alignment horizontal="center" vertical="top" wrapText="1"/>
      <protection locked="0"/>
    </xf>
    <xf numFmtId="49" fontId="17" fillId="2" borderId="15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>
      <alignment horizontal="left" vertical="center" wrapText="1"/>
    </xf>
    <xf numFmtId="0" fontId="8" fillId="2" borderId="15" xfId="0" applyFont="1" applyFill="1" applyBorder="1" applyAlignment="1" applyProtection="1">
      <alignment horizontal="center" vertical="top" wrapText="1"/>
      <protection locked="0"/>
    </xf>
    <xf numFmtId="49" fontId="14" fillId="3" borderId="2" xfId="0" applyNumberFormat="1" applyFont="1" applyFill="1" applyBorder="1" applyAlignment="1">
      <alignment horizontal="center" vertical="center" wrapText="1"/>
    </xf>
    <xf numFmtId="0" fontId="7" fillId="2" borderId="15" xfId="0" applyFont="1" applyFill="1" applyBorder="1" applyAlignment="1" applyProtection="1">
      <alignment horizontal="center" vertical="top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Alignment="1">
      <alignment horizontal="left" vertical="center" wrapText="1"/>
    </xf>
  </cellXfs>
  <cellStyles count="3">
    <cellStyle name="Normalny" xfId="0" builtinId="0"/>
    <cellStyle name="Normalny 2" xfId="2"/>
    <cellStyle name="Walutowy" xfId="1" builtinId="4"/>
  </cellStyles>
  <dxfs count="28"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E11"/>
  <sheetViews>
    <sheetView workbookViewId="0">
      <selection activeCell="C16" sqref="C16"/>
    </sheetView>
  </sheetViews>
  <sheetFormatPr defaultColWidth="9.140625" defaultRowHeight="12.75" x14ac:dyDescent="0.2"/>
  <cols>
    <col min="1" max="4" width="9.140625" style="28"/>
    <col min="5" max="5" width="53.140625" style="28" bestFit="1" customWidth="1"/>
    <col min="6" max="16384" width="9.140625" style="28"/>
  </cols>
  <sheetData>
    <row r="5" spans="3:5" x14ac:dyDescent="0.2">
      <c r="C5" s="28" t="s">
        <v>203</v>
      </c>
      <c r="E5" s="28" t="s">
        <v>204</v>
      </c>
    </row>
    <row r="6" spans="3:5" x14ac:dyDescent="0.2">
      <c r="C6" s="28" t="s">
        <v>205</v>
      </c>
      <c r="E6" s="28" t="s">
        <v>206</v>
      </c>
    </row>
    <row r="7" spans="3:5" x14ac:dyDescent="0.2">
      <c r="E7" s="28" t="s">
        <v>207</v>
      </c>
    </row>
    <row r="8" spans="3:5" x14ac:dyDescent="0.2">
      <c r="E8" s="28" t="s">
        <v>208</v>
      </c>
    </row>
    <row r="9" spans="3:5" x14ac:dyDescent="0.2">
      <c r="E9" s="28" t="s">
        <v>209</v>
      </c>
    </row>
    <row r="10" spans="3:5" x14ac:dyDescent="0.2">
      <c r="E10" s="28" t="s">
        <v>210</v>
      </c>
    </row>
    <row r="11" spans="3:5" x14ac:dyDescent="0.2">
      <c r="E11" s="28" t="s">
        <v>211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22"/>
  <sheetViews>
    <sheetView tabSelected="1" topLeftCell="A28" workbookViewId="0">
      <selection activeCell="H40" sqref="H40"/>
    </sheetView>
  </sheetViews>
  <sheetFormatPr defaultColWidth="0" defaultRowHeight="12.75" zeroHeight="1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8.7109375" customWidth="1"/>
    <col min="14" max="14" width="4.140625" customWidth="1"/>
    <col min="15" max="15" width="18.140625" customWidth="1"/>
    <col min="16" max="16" width="13.140625" hidden="1" customWidth="1"/>
    <col min="17" max="19" width="0" hidden="1" customWidth="1"/>
    <col min="20" max="16384" width="8.85546875" hidden="1"/>
  </cols>
  <sheetData>
    <row r="1" spans="2:15" s="1" customFormat="1" ht="5.25" customHeight="1" x14ac:dyDescent="0.2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2:15" s="1" customFormat="1" ht="17.100000000000001" customHeight="1" x14ac:dyDescent="0.2">
      <c r="B2" s="12"/>
      <c r="C2" s="12"/>
      <c r="D2" s="12"/>
      <c r="E2" s="12"/>
      <c r="F2" s="12"/>
      <c r="G2" s="12"/>
      <c r="H2" s="12"/>
      <c r="I2" s="13" t="s">
        <v>182</v>
      </c>
      <c r="J2" s="13"/>
      <c r="K2" s="13"/>
      <c r="L2" s="13"/>
      <c r="M2" s="12"/>
      <c r="N2" s="13"/>
      <c r="O2" s="11"/>
    </row>
    <row r="3" spans="2:15" s="1" customFormat="1" ht="29.1" customHeight="1" x14ac:dyDescent="0.2">
      <c r="B3" s="49"/>
      <c r="C3" s="50"/>
      <c r="D3" s="50"/>
      <c r="E3" s="51"/>
      <c r="F3" s="12"/>
      <c r="G3" s="12"/>
      <c r="H3" s="12"/>
      <c r="I3" s="12"/>
      <c r="J3" s="12"/>
      <c r="K3" s="12"/>
      <c r="L3" s="12"/>
      <c r="M3" s="12"/>
      <c r="N3" s="12"/>
    </row>
    <row r="4" spans="2:15" s="1" customFormat="1" ht="2.85" customHeight="1" x14ac:dyDescent="0.2">
      <c r="B4" s="52"/>
      <c r="C4" s="53"/>
      <c r="D4" s="53"/>
      <c r="E4" s="54"/>
      <c r="F4" s="12"/>
      <c r="G4" s="12"/>
      <c r="H4" s="12"/>
      <c r="I4" s="12"/>
      <c r="J4" s="12"/>
      <c r="K4" s="12"/>
      <c r="L4" s="12"/>
      <c r="M4" s="12"/>
      <c r="N4" s="12"/>
    </row>
    <row r="5" spans="2:15" s="1" customFormat="1" ht="29.1" customHeight="1" x14ac:dyDescent="0.2">
      <c r="B5" s="52"/>
      <c r="C5" s="53"/>
      <c r="D5" s="53"/>
      <c r="E5" s="54"/>
      <c r="F5" s="12"/>
      <c r="G5" s="12"/>
      <c r="H5" s="12"/>
      <c r="I5" s="12"/>
      <c r="J5" s="12"/>
      <c r="K5" s="12"/>
      <c r="L5" s="12"/>
      <c r="M5" s="12"/>
      <c r="N5" s="12"/>
    </row>
    <row r="6" spans="2:15" s="1" customFormat="1" ht="2.85" customHeight="1" x14ac:dyDescent="0.2">
      <c r="B6" s="52"/>
      <c r="C6" s="53"/>
      <c r="D6" s="53"/>
      <c r="E6" s="54"/>
      <c r="F6" s="12"/>
      <c r="G6" s="12"/>
      <c r="H6" s="12"/>
      <c r="I6" s="12"/>
      <c r="J6" s="12"/>
      <c r="K6" s="12"/>
      <c r="L6" s="12"/>
      <c r="M6" s="14"/>
      <c r="N6" s="12"/>
    </row>
    <row r="7" spans="2:15" s="1" customFormat="1" ht="29.1" customHeight="1" x14ac:dyDescent="0.2">
      <c r="B7" s="52"/>
      <c r="C7" s="53"/>
      <c r="D7" s="53"/>
      <c r="E7" s="54"/>
      <c r="F7" s="12"/>
      <c r="G7" s="12"/>
      <c r="H7" s="12"/>
      <c r="I7" s="12"/>
      <c r="J7" s="12"/>
      <c r="K7" s="12"/>
      <c r="L7" s="12"/>
      <c r="M7" s="12"/>
      <c r="N7" s="12"/>
    </row>
    <row r="8" spans="2:15" s="1" customFormat="1" ht="21" customHeight="1" x14ac:dyDescent="0.2">
      <c r="B8" s="55"/>
      <c r="C8" s="56"/>
      <c r="D8" s="56"/>
      <c r="E8" s="57"/>
      <c r="F8" s="12"/>
      <c r="G8" s="12"/>
      <c r="H8" s="12"/>
      <c r="I8" s="12"/>
      <c r="J8" s="12"/>
      <c r="K8" s="12"/>
      <c r="L8" s="12"/>
      <c r="M8" s="12"/>
      <c r="N8" s="12"/>
    </row>
    <row r="9" spans="2:15" s="1" customFormat="1" ht="4.3499999999999996" customHeight="1" x14ac:dyDescent="0.2"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</row>
    <row r="10" spans="2:15" s="1" customFormat="1" ht="18.600000000000001" customHeight="1" x14ac:dyDescent="0.2">
      <c r="B10" s="15" t="s">
        <v>172</v>
      </c>
      <c r="C10" s="15"/>
      <c r="D10" s="15"/>
      <c r="E10" s="12"/>
      <c r="F10" s="12"/>
      <c r="G10" s="58"/>
      <c r="H10" s="59"/>
      <c r="I10" s="60"/>
      <c r="J10" s="64" t="s">
        <v>189</v>
      </c>
      <c r="K10" s="66"/>
      <c r="L10" s="66"/>
      <c r="M10" s="12"/>
      <c r="N10" s="12"/>
    </row>
    <row r="11" spans="2:15" s="1" customFormat="1" ht="12.6" customHeight="1" x14ac:dyDescent="0.2">
      <c r="B11" s="15"/>
      <c r="C11" s="15"/>
      <c r="D11" s="15"/>
      <c r="E11" s="12"/>
      <c r="F11" s="12"/>
      <c r="G11" s="61"/>
      <c r="H11" s="62"/>
      <c r="I11" s="63"/>
      <c r="J11" s="65"/>
      <c r="K11" s="66"/>
      <c r="L11" s="66"/>
      <c r="M11" s="16"/>
      <c r="N11" s="17"/>
    </row>
    <row r="12" spans="2:15" s="1" customFormat="1" ht="8.1" customHeight="1" x14ac:dyDescent="0.2">
      <c r="B12" s="12"/>
      <c r="C12" s="12"/>
      <c r="D12" s="12"/>
      <c r="E12" s="12"/>
      <c r="F12" s="12"/>
      <c r="G12" s="17"/>
      <c r="H12" s="17"/>
      <c r="I12" s="17"/>
      <c r="J12" s="17"/>
      <c r="K12" s="17"/>
      <c r="L12" s="17"/>
      <c r="M12" s="16"/>
      <c r="N12" s="17"/>
    </row>
    <row r="13" spans="2:15" s="1" customFormat="1" ht="20.25" customHeight="1" x14ac:dyDescent="0.2"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</row>
    <row r="14" spans="2:15" s="1" customFormat="1" ht="24" customHeight="1" x14ac:dyDescent="0.2">
      <c r="B14" s="12"/>
      <c r="C14" s="12"/>
      <c r="D14" s="12"/>
      <c r="E14" s="40" t="s">
        <v>183</v>
      </c>
      <c r="F14" s="40"/>
      <c r="G14" s="40"/>
      <c r="H14" s="12"/>
      <c r="I14" s="12"/>
      <c r="J14" s="12"/>
      <c r="K14" s="12"/>
      <c r="L14" s="12"/>
      <c r="M14" s="12"/>
      <c r="N14" s="12"/>
    </row>
    <row r="15" spans="2:15" s="1" customFormat="1" ht="43.35" customHeight="1" x14ac:dyDescent="0.2"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</row>
    <row r="16" spans="2:15" s="1" customFormat="1" ht="20.85" customHeight="1" x14ac:dyDescent="0.2">
      <c r="B16" s="34" t="s">
        <v>173</v>
      </c>
      <c r="C16" s="34"/>
      <c r="D16" s="34"/>
      <c r="E16" s="34"/>
      <c r="F16" s="34"/>
      <c r="G16" s="34"/>
      <c r="H16" s="34"/>
      <c r="I16" s="34"/>
      <c r="J16" s="12"/>
      <c r="K16" s="12"/>
      <c r="L16" s="12"/>
      <c r="M16" s="12"/>
      <c r="N16" s="12"/>
    </row>
    <row r="17" spans="2:19" s="1" customFormat="1" ht="2.85" customHeight="1" x14ac:dyDescent="0.2"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</row>
    <row r="18" spans="2:19" s="1" customFormat="1" ht="20.85" customHeight="1" x14ac:dyDescent="0.2">
      <c r="B18" s="34" t="s">
        <v>174</v>
      </c>
      <c r="C18" s="34"/>
      <c r="D18" s="34"/>
      <c r="E18" s="34"/>
      <c r="F18" s="34"/>
      <c r="G18" s="34"/>
      <c r="H18" s="34"/>
      <c r="I18" s="34"/>
      <c r="J18" s="12"/>
      <c r="K18" s="12"/>
      <c r="L18" s="12"/>
      <c r="M18" s="12"/>
      <c r="N18" s="12"/>
    </row>
    <row r="19" spans="2:19" s="1" customFormat="1" ht="2.85" customHeight="1" x14ac:dyDescent="0.2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</row>
    <row r="20" spans="2:19" s="1" customFormat="1" ht="20.85" customHeight="1" x14ac:dyDescent="0.2">
      <c r="B20" s="34" t="s">
        <v>175</v>
      </c>
      <c r="C20" s="34"/>
      <c r="D20" s="34"/>
      <c r="E20" s="34"/>
      <c r="F20" s="34"/>
      <c r="G20" s="34"/>
      <c r="H20" s="34"/>
      <c r="I20" s="34"/>
      <c r="J20" s="12"/>
      <c r="K20" s="12"/>
      <c r="L20" s="12"/>
      <c r="M20" s="12"/>
      <c r="N20" s="12"/>
    </row>
    <row r="21" spans="2:19" s="1" customFormat="1" ht="2.85" customHeight="1" x14ac:dyDescent="0.2"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</row>
    <row r="22" spans="2:19" s="1" customFormat="1" ht="20.85" customHeight="1" x14ac:dyDescent="0.2">
      <c r="B22" s="34" t="s">
        <v>176</v>
      </c>
      <c r="C22" s="34"/>
      <c r="D22" s="34"/>
      <c r="E22" s="34"/>
      <c r="F22" s="34"/>
      <c r="G22" s="34"/>
      <c r="H22" s="34"/>
      <c r="I22" s="34"/>
      <c r="J22" s="12"/>
      <c r="K22" s="12"/>
      <c r="L22" s="12"/>
      <c r="M22" s="12"/>
      <c r="N22" s="12"/>
    </row>
    <row r="23" spans="2:19" s="1" customFormat="1" ht="34.700000000000003" customHeight="1" x14ac:dyDescent="0.2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</row>
    <row r="24" spans="2:19" s="1" customFormat="1" ht="50.1" customHeight="1" x14ac:dyDescent="0.2">
      <c r="B24" s="45" t="s">
        <v>212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</row>
    <row r="25" spans="2:19" s="1" customFormat="1" ht="2.85" customHeight="1" x14ac:dyDescent="0.2"/>
    <row r="26" spans="2:19" s="1" customFormat="1" ht="50.1" customHeight="1" x14ac:dyDescent="0.2">
      <c r="B26" s="46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47"/>
      <c r="D26" s="47"/>
      <c r="E26" s="47"/>
      <c r="F26" s="47"/>
      <c r="G26" s="47"/>
      <c r="H26" s="47"/>
      <c r="I26" s="47"/>
      <c r="J26" s="47"/>
      <c r="K26" s="47"/>
      <c r="L26" s="47"/>
    </row>
    <row r="27" spans="2:19" s="1" customFormat="1" ht="29.1" customHeight="1" x14ac:dyDescent="0.2"/>
    <row r="28" spans="2:19" s="1" customFormat="1" ht="9" customHeight="1" x14ac:dyDescent="0.2"/>
    <row r="29" spans="2:19" s="1" customFormat="1" ht="45.6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79" t="s">
        <v>10</v>
      </c>
      <c r="M29" s="79"/>
    </row>
    <row r="30" spans="2:19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1.1100000000000001</v>
      </c>
      <c r="H30" s="10">
        <v>0</v>
      </c>
      <c r="I30" s="9">
        <f t="shared" ref="I30:I61" si="0">ROUND(G30* H30,2)</f>
        <v>0</v>
      </c>
      <c r="J30" s="5">
        <v>8</v>
      </c>
      <c r="K30" s="9">
        <f t="shared" ref="K30:K61" si="1">ROUND(I30* J30/100,2)</f>
        <v>0</v>
      </c>
      <c r="L30" s="32">
        <f t="shared" ref="L30:L61" si="2">ROUND(I30+ K30,2)</f>
        <v>0</v>
      </c>
      <c r="M30" s="33"/>
      <c r="N30" s="12"/>
      <c r="O30" s="18" t="str">
        <f t="shared" ref="O30:O80" si="3">IF(AND(G30&gt;0,OR(ISBLANK(H30),H30=0)),"podaj stawkę!",IF(AND(ISBLANK(G30),H30&gt;0),"usuń stawkę",""))</f>
        <v>podaj stawkę!</v>
      </c>
      <c r="P30" s="12"/>
      <c r="Q30" s="12"/>
      <c r="R30" s="19">
        <f t="shared" ref="R30:R80" si="4">IF(O30&lt;&gt;"",1,0)</f>
        <v>1</v>
      </c>
      <c r="S30" s="12">
        <f t="shared" ref="S30:S80" si="5">IF(J30="",1,0)</f>
        <v>0</v>
      </c>
    </row>
    <row r="31" spans="2:19" s="1" customFormat="1" ht="29.1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1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32">
        <f t="shared" si="2"/>
        <v>0</v>
      </c>
      <c r="M31" s="33"/>
      <c r="N31" s="12"/>
      <c r="O31" s="18" t="str">
        <f t="shared" si="3"/>
        <v>podaj stawkę!</v>
      </c>
      <c r="P31" s="12"/>
      <c r="Q31" s="12"/>
      <c r="R31" s="19">
        <f t="shared" si="4"/>
        <v>1</v>
      </c>
      <c r="S31" s="12">
        <f t="shared" si="5"/>
        <v>0</v>
      </c>
    </row>
    <row r="32" spans="2:19" s="1" customFormat="1" ht="29.1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1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32">
        <f t="shared" si="2"/>
        <v>0</v>
      </c>
      <c r="M32" s="33"/>
      <c r="N32" s="12"/>
      <c r="O32" s="18" t="str">
        <f t="shared" si="3"/>
        <v>podaj stawkę!</v>
      </c>
      <c r="P32" s="12"/>
      <c r="Q32" s="12"/>
      <c r="R32" s="19">
        <f t="shared" si="4"/>
        <v>1</v>
      </c>
      <c r="S32" s="12">
        <f t="shared" si="5"/>
        <v>0</v>
      </c>
    </row>
    <row r="33" spans="2:19" s="1" customFormat="1" ht="19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24</v>
      </c>
      <c r="G33" s="8">
        <v>2.7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32">
        <f t="shared" si="2"/>
        <v>0</v>
      </c>
      <c r="M33" s="33"/>
      <c r="N33" s="12"/>
      <c r="O33" s="18" t="str">
        <f t="shared" si="3"/>
        <v>podaj stawkę!</v>
      </c>
      <c r="P33" s="12"/>
      <c r="Q33" s="12"/>
      <c r="R33" s="19">
        <f t="shared" si="4"/>
        <v>1</v>
      </c>
      <c r="S33" s="12">
        <f t="shared" si="5"/>
        <v>0</v>
      </c>
    </row>
    <row r="34" spans="2:19" s="1" customFormat="1" ht="29.1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28</v>
      </c>
      <c r="G34" s="8">
        <v>30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32">
        <f t="shared" si="2"/>
        <v>0</v>
      </c>
      <c r="M34" s="33"/>
      <c r="N34" s="12"/>
      <c r="O34" s="18" t="str">
        <f t="shared" si="3"/>
        <v>podaj stawkę!</v>
      </c>
      <c r="P34" s="12"/>
      <c r="Q34" s="12"/>
      <c r="R34" s="19">
        <f t="shared" si="4"/>
        <v>1</v>
      </c>
      <c r="S34" s="12">
        <f t="shared" si="5"/>
        <v>0</v>
      </c>
    </row>
    <row r="35" spans="2:19" s="1" customFormat="1" ht="19.7" customHeight="1" x14ac:dyDescent="0.2">
      <c r="B35" s="5">
        <v>6</v>
      </c>
      <c r="C35" s="6" t="s">
        <v>29</v>
      </c>
      <c r="D35" s="6" t="s">
        <v>30</v>
      </c>
      <c r="E35" s="7" t="s">
        <v>31</v>
      </c>
      <c r="F35" s="6" t="s">
        <v>28</v>
      </c>
      <c r="G35" s="8">
        <v>200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32">
        <f t="shared" si="2"/>
        <v>0</v>
      </c>
      <c r="M35" s="33"/>
      <c r="N35" s="12"/>
      <c r="O35" s="18" t="str">
        <f t="shared" si="3"/>
        <v>podaj stawkę!</v>
      </c>
      <c r="P35" s="12"/>
      <c r="Q35" s="12"/>
      <c r="R35" s="19">
        <f t="shared" si="4"/>
        <v>1</v>
      </c>
      <c r="S35" s="12">
        <f t="shared" si="5"/>
        <v>0</v>
      </c>
    </row>
    <row r="36" spans="2:19" s="1" customFormat="1" ht="29.1" customHeight="1" x14ac:dyDescent="0.2">
      <c r="B36" s="5">
        <v>7</v>
      </c>
      <c r="C36" s="6" t="s">
        <v>32</v>
      </c>
      <c r="D36" s="6" t="s">
        <v>33</v>
      </c>
      <c r="E36" s="7" t="s">
        <v>34</v>
      </c>
      <c r="F36" s="6" t="s">
        <v>28</v>
      </c>
      <c r="G36" s="8">
        <v>528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32">
        <f t="shared" si="2"/>
        <v>0</v>
      </c>
      <c r="M36" s="33"/>
      <c r="N36" s="12"/>
      <c r="O36" s="18" t="str">
        <f t="shared" si="3"/>
        <v>podaj stawkę!</v>
      </c>
      <c r="P36" s="12"/>
      <c r="Q36" s="12"/>
      <c r="R36" s="19">
        <f t="shared" si="4"/>
        <v>1</v>
      </c>
      <c r="S36" s="12">
        <f t="shared" si="5"/>
        <v>0</v>
      </c>
    </row>
    <row r="37" spans="2:19" s="1" customFormat="1" ht="19.7" customHeight="1" x14ac:dyDescent="0.2">
      <c r="B37" s="5">
        <v>8</v>
      </c>
      <c r="C37" s="6" t="s">
        <v>35</v>
      </c>
      <c r="D37" s="6" t="s">
        <v>36</v>
      </c>
      <c r="E37" s="7" t="s">
        <v>37</v>
      </c>
      <c r="F37" s="6" t="s">
        <v>28</v>
      </c>
      <c r="G37" s="8">
        <v>362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32">
        <f t="shared" si="2"/>
        <v>0</v>
      </c>
      <c r="M37" s="33"/>
      <c r="N37" s="12"/>
      <c r="O37" s="18" t="str">
        <f t="shared" si="3"/>
        <v>podaj stawkę!</v>
      </c>
      <c r="P37" s="12"/>
      <c r="Q37" s="12"/>
      <c r="R37" s="19">
        <f t="shared" si="4"/>
        <v>1</v>
      </c>
      <c r="S37" s="12">
        <f t="shared" si="5"/>
        <v>0</v>
      </c>
    </row>
    <row r="38" spans="2:19" s="1" customFormat="1" ht="19.7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14</v>
      </c>
      <c r="G38" s="8">
        <v>11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32">
        <f t="shared" si="2"/>
        <v>0</v>
      </c>
      <c r="M38" s="33"/>
      <c r="N38" s="12"/>
      <c r="O38" s="18" t="str">
        <f t="shared" si="3"/>
        <v>podaj stawkę!</v>
      </c>
      <c r="P38" s="12"/>
      <c r="Q38" s="12"/>
      <c r="R38" s="19">
        <f t="shared" si="4"/>
        <v>1</v>
      </c>
      <c r="S38" s="12">
        <f t="shared" si="5"/>
        <v>0</v>
      </c>
    </row>
    <row r="39" spans="2:19" s="1" customFormat="1" ht="19.7" customHeight="1" x14ac:dyDescent="0.2">
      <c r="B39" s="5">
        <v>10</v>
      </c>
      <c r="C39" s="6" t="s">
        <v>41</v>
      </c>
      <c r="D39" s="6" t="s">
        <v>42</v>
      </c>
      <c r="E39" s="7" t="s">
        <v>43</v>
      </c>
      <c r="F39" s="6" t="s">
        <v>14</v>
      </c>
      <c r="G39" s="8">
        <v>600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32">
        <f t="shared" si="2"/>
        <v>0</v>
      </c>
      <c r="M39" s="33"/>
      <c r="N39" s="12"/>
      <c r="O39" s="18" t="str">
        <f t="shared" si="3"/>
        <v>podaj stawkę!</v>
      </c>
      <c r="P39" s="12"/>
      <c r="Q39" s="12"/>
      <c r="R39" s="19">
        <f t="shared" si="4"/>
        <v>1</v>
      </c>
      <c r="S39" s="12">
        <f t="shared" si="5"/>
        <v>0</v>
      </c>
    </row>
    <row r="40" spans="2:19" s="1" customFormat="1" ht="19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14</v>
      </c>
      <c r="G40" s="8">
        <v>49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32">
        <f t="shared" si="2"/>
        <v>0</v>
      </c>
      <c r="M40" s="33"/>
      <c r="N40" s="12"/>
      <c r="O40" s="18" t="str">
        <f t="shared" si="3"/>
        <v>podaj stawkę!</v>
      </c>
      <c r="P40" s="12"/>
      <c r="Q40" s="12"/>
      <c r="R40" s="19">
        <f t="shared" si="4"/>
        <v>1</v>
      </c>
      <c r="S40" s="12">
        <f t="shared" si="5"/>
        <v>0</v>
      </c>
    </row>
    <row r="41" spans="2:19" s="1" customFormat="1" ht="29.1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28</v>
      </c>
      <c r="G41" s="8">
        <v>853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32">
        <f t="shared" si="2"/>
        <v>0</v>
      </c>
      <c r="M41" s="33"/>
      <c r="N41" s="12"/>
      <c r="O41" s="18" t="str">
        <f t="shared" si="3"/>
        <v>podaj stawkę!</v>
      </c>
      <c r="P41" s="12"/>
      <c r="Q41" s="12"/>
      <c r="R41" s="19">
        <f t="shared" si="4"/>
        <v>1</v>
      </c>
      <c r="S41" s="12">
        <f t="shared" si="5"/>
        <v>0</v>
      </c>
    </row>
    <row r="42" spans="2:19" s="1" customFormat="1" ht="19.7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24</v>
      </c>
      <c r="G42" s="8">
        <v>5.61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32">
        <f t="shared" si="2"/>
        <v>0</v>
      </c>
      <c r="M42" s="33"/>
      <c r="N42" s="12"/>
      <c r="O42" s="18" t="str">
        <f t="shared" si="3"/>
        <v>podaj stawkę!</v>
      </c>
      <c r="P42" s="12"/>
      <c r="Q42" s="12"/>
      <c r="R42" s="19">
        <f t="shared" si="4"/>
        <v>1</v>
      </c>
      <c r="S42" s="12">
        <f t="shared" si="5"/>
        <v>0</v>
      </c>
    </row>
    <row r="43" spans="2:19" s="1" customFormat="1" ht="19.7" customHeight="1" x14ac:dyDescent="0.2">
      <c r="B43" s="5">
        <v>14</v>
      </c>
      <c r="C43" s="6" t="s">
        <v>53</v>
      </c>
      <c r="D43" s="6" t="s">
        <v>54</v>
      </c>
      <c r="E43" s="7" t="s">
        <v>55</v>
      </c>
      <c r="F43" s="6" t="s">
        <v>28</v>
      </c>
      <c r="G43" s="8">
        <v>2274</v>
      </c>
      <c r="H43" s="10">
        <v>0</v>
      </c>
      <c r="I43" s="9">
        <f t="shared" si="0"/>
        <v>0</v>
      </c>
      <c r="J43" s="5">
        <v>8</v>
      </c>
      <c r="K43" s="9">
        <f t="shared" si="1"/>
        <v>0</v>
      </c>
      <c r="L43" s="32">
        <f t="shared" si="2"/>
        <v>0</v>
      </c>
      <c r="M43" s="33"/>
      <c r="N43" s="12"/>
      <c r="O43" s="18" t="str">
        <f t="shared" si="3"/>
        <v>podaj stawkę!</v>
      </c>
      <c r="P43" s="12"/>
      <c r="Q43" s="12"/>
      <c r="R43" s="19">
        <f t="shared" si="4"/>
        <v>1</v>
      </c>
      <c r="S43" s="12">
        <f t="shared" si="5"/>
        <v>0</v>
      </c>
    </row>
    <row r="44" spans="2:19" s="1" customFormat="1" ht="19.7" customHeight="1" x14ac:dyDescent="0.2">
      <c r="B44" s="5">
        <v>15</v>
      </c>
      <c r="C44" s="6" t="s">
        <v>56</v>
      </c>
      <c r="D44" s="6" t="s">
        <v>57</v>
      </c>
      <c r="E44" s="7" t="s">
        <v>58</v>
      </c>
      <c r="F44" s="6" t="s">
        <v>59</v>
      </c>
      <c r="G44" s="8">
        <v>15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32">
        <f t="shared" si="2"/>
        <v>0</v>
      </c>
      <c r="M44" s="33"/>
      <c r="N44" s="12"/>
      <c r="O44" s="18" t="str">
        <f t="shared" si="3"/>
        <v>podaj stawkę!</v>
      </c>
      <c r="P44" s="12"/>
      <c r="Q44" s="12"/>
      <c r="R44" s="19">
        <f t="shared" si="4"/>
        <v>1</v>
      </c>
      <c r="S44" s="12">
        <f t="shared" si="5"/>
        <v>0</v>
      </c>
    </row>
    <row r="45" spans="2:19" s="1" customFormat="1" ht="29.1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28</v>
      </c>
      <c r="G45" s="8">
        <v>1909.6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32">
        <f t="shared" si="2"/>
        <v>0</v>
      </c>
      <c r="M45" s="33"/>
      <c r="N45" s="12"/>
      <c r="O45" s="18" t="str">
        <f t="shared" si="3"/>
        <v>podaj stawkę!</v>
      </c>
      <c r="P45" s="12"/>
      <c r="Q45" s="12"/>
      <c r="R45" s="19">
        <f t="shared" si="4"/>
        <v>1</v>
      </c>
      <c r="S45" s="12">
        <f t="shared" si="5"/>
        <v>0</v>
      </c>
    </row>
    <row r="46" spans="2:19" s="1" customFormat="1" ht="19.7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28</v>
      </c>
      <c r="G46" s="8">
        <v>10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32">
        <f t="shared" si="2"/>
        <v>0</v>
      </c>
      <c r="M46" s="33"/>
      <c r="N46" s="12"/>
      <c r="O46" s="18" t="str">
        <f t="shared" si="3"/>
        <v>podaj stawkę!</v>
      </c>
      <c r="P46" s="12"/>
      <c r="Q46" s="12"/>
      <c r="R46" s="19">
        <f t="shared" si="4"/>
        <v>1</v>
      </c>
      <c r="S46" s="12">
        <f t="shared" si="5"/>
        <v>0</v>
      </c>
    </row>
    <row r="47" spans="2:19" s="1" customFormat="1" ht="19.7" customHeight="1" x14ac:dyDescent="0.2">
      <c r="B47" s="5">
        <v>18</v>
      </c>
      <c r="C47" s="6" t="s">
        <v>66</v>
      </c>
      <c r="D47" s="6" t="s">
        <v>67</v>
      </c>
      <c r="E47" s="7" t="s">
        <v>68</v>
      </c>
      <c r="F47" s="6" t="s">
        <v>28</v>
      </c>
      <c r="G47" s="8">
        <v>281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32">
        <f t="shared" si="2"/>
        <v>0</v>
      </c>
      <c r="M47" s="33"/>
      <c r="N47" s="12"/>
      <c r="O47" s="18" t="str">
        <f t="shared" si="3"/>
        <v>podaj stawkę!</v>
      </c>
      <c r="P47" s="12"/>
      <c r="Q47" s="12"/>
      <c r="R47" s="19">
        <f t="shared" si="4"/>
        <v>1</v>
      </c>
      <c r="S47" s="12">
        <f t="shared" si="5"/>
        <v>0</v>
      </c>
    </row>
    <row r="48" spans="2:19" s="1" customFormat="1" ht="29.1" customHeight="1" x14ac:dyDescent="0.2">
      <c r="B48" s="5">
        <v>19</v>
      </c>
      <c r="C48" s="6" t="s">
        <v>69</v>
      </c>
      <c r="D48" s="6" t="s">
        <v>70</v>
      </c>
      <c r="E48" s="7" t="s">
        <v>71</v>
      </c>
      <c r="F48" s="6" t="s">
        <v>28</v>
      </c>
      <c r="G48" s="8">
        <v>2024.69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32">
        <f t="shared" si="2"/>
        <v>0</v>
      </c>
      <c r="M48" s="33"/>
      <c r="N48" s="12"/>
      <c r="O48" s="18" t="str">
        <f t="shared" si="3"/>
        <v>podaj stawkę!</v>
      </c>
      <c r="P48" s="12"/>
      <c r="Q48" s="12"/>
      <c r="R48" s="19">
        <f t="shared" si="4"/>
        <v>1</v>
      </c>
      <c r="S48" s="12">
        <f t="shared" si="5"/>
        <v>0</v>
      </c>
    </row>
    <row r="49" spans="2:19" s="1" customFormat="1" ht="19.7" customHeight="1" x14ac:dyDescent="0.2">
      <c r="B49" s="5">
        <v>20</v>
      </c>
      <c r="C49" s="6" t="s">
        <v>72</v>
      </c>
      <c r="D49" s="6" t="s">
        <v>73</v>
      </c>
      <c r="E49" s="7" t="s">
        <v>74</v>
      </c>
      <c r="F49" s="6" t="s">
        <v>28</v>
      </c>
      <c r="G49" s="8">
        <v>1144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32">
        <f t="shared" si="2"/>
        <v>0</v>
      </c>
      <c r="M49" s="33"/>
      <c r="N49" s="12"/>
      <c r="O49" s="18" t="str">
        <f t="shared" si="3"/>
        <v>podaj stawkę!</v>
      </c>
      <c r="P49" s="12"/>
      <c r="Q49" s="12"/>
      <c r="R49" s="19">
        <f t="shared" si="4"/>
        <v>1</v>
      </c>
      <c r="S49" s="12">
        <f t="shared" si="5"/>
        <v>0</v>
      </c>
    </row>
    <row r="50" spans="2:19" s="1" customFormat="1" ht="19.7" customHeight="1" x14ac:dyDescent="0.2">
      <c r="B50" s="5">
        <v>21</v>
      </c>
      <c r="C50" s="6" t="s">
        <v>75</v>
      </c>
      <c r="D50" s="6" t="s">
        <v>76</v>
      </c>
      <c r="E50" s="7" t="s">
        <v>77</v>
      </c>
      <c r="F50" s="6" t="s">
        <v>28</v>
      </c>
      <c r="G50" s="8">
        <v>808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32">
        <f t="shared" si="2"/>
        <v>0</v>
      </c>
      <c r="M50" s="33"/>
      <c r="N50" s="12"/>
      <c r="O50" s="18" t="str">
        <f t="shared" si="3"/>
        <v>podaj stawkę!</v>
      </c>
      <c r="P50" s="12"/>
      <c r="Q50" s="12"/>
      <c r="R50" s="19">
        <f t="shared" si="4"/>
        <v>1</v>
      </c>
      <c r="S50" s="12">
        <f t="shared" si="5"/>
        <v>0</v>
      </c>
    </row>
    <row r="51" spans="2:19" s="1" customFormat="1" ht="29.1" customHeight="1" x14ac:dyDescent="0.2">
      <c r="B51" s="5">
        <v>22</v>
      </c>
      <c r="C51" s="6" t="s">
        <v>78</v>
      </c>
      <c r="D51" s="6" t="s">
        <v>79</v>
      </c>
      <c r="E51" s="7" t="s">
        <v>80</v>
      </c>
      <c r="F51" s="6" t="s">
        <v>28</v>
      </c>
      <c r="G51" s="8">
        <v>150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32">
        <f t="shared" si="2"/>
        <v>0</v>
      </c>
      <c r="M51" s="33"/>
      <c r="N51" s="12"/>
      <c r="O51" s="18" t="str">
        <f t="shared" si="3"/>
        <v>podaj stawkę!</v>
      </c>
      <c r="P51" s="12"/>
      <c r="Q51" s="12"/>
      <c r="R51" s="19">
        <f t="shared" si="4"/>
        <v>1</v>
      </c>
      <c r="S51" s="12">
        <f t="shared" si="5"/>
        <v>0</v>
      </c>
    </row>
    <row r="52" spans="2:19" s="1" customFormat="1" ht="29.1" customHeight="1" x14ac:dyDescent="0.2">
      <c r="B52" s="5">
        <v>23</v>
      </c>
      <c r="C52" s="6" t="s">
        <v>81</v>
      </c>
      <c r="D52" s="6" t="s">
        <v>82</v>
      </c>
      <c r="E52" s="7" t="s">
        <v>83</v>
      </c>
      <c r="F52" s="6" t="s">
        <v>28</v>
      </c>
      <c r="G52" s="8">
        <v>280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32">
        <f t="shared" si="2"/>
        <v>0</v>
      </c>
      <c r="M52" s="33"/>
      <c r="N52" s="12"/>
      <c r="O52" s="18" t="str">
        <f t="shared" si="3"/>
        <v>podaj stawkę!</v>
      </c>
      <c r="P52" s="12"/>
      <c r="Q52" s="12"/>
      <c r="R52" s="19">
        <f t="shared" si="4"/>
        <v>1</v>
      </c>
      <c r="S52" s="12">
        <f t="shared" si="5"/>
        <v>0</v>
      </c>
    </row>
    <row r="53" spans="2:19" s="1" customFormat="1" ht="19.7" customHeight="1" x14ac:dyDescent="0.2">
      <c r="B53" s="5">
        <v>24</v>
      </c>
      <c r="C53" s="6" t="s">
        <v>84</v>
      </c>
      <c r="D53" s="6" t="s">
        <v>85</v>
      </c>
      <c r="E53" s="7" t="s">
        <v>86</v>
      </c>
      <c r="F53" s="6" t="s">
        <v>28</v>
      </c>
      <c r="G53" s="8">
        <v>724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32">
        <f t="shared" si="2"/>
        <v>0</v>
      </c>
      <c r="M53" s="33"/>
      <c r="N53" s="12"/>
      <c r="O53" s="18" t="str">
        <f t="shared" si="3"/>
        <v>podaj stawkę!</v>
      </c>
      <c r="P53" s="12"/>
      <c r="Q53" s="12"/>
      <c r="R53" s="19">
        <f t="shared" si="4"/>
        <v>1</v>
      </c>
      <c r="S53" s="12">
        <f t="shared" si="5"/>
        <v>0</v>
      </c>
    </row>
    <row r="54" spans="2:19" s="1" customFormat="1" ht="19.7" customHeight="1" x14ac:dyDescent="0.2">
      <c r="B54" s="5">
        <v>25</v>
      </c>
      <c r="C54" s="6" t="s">
        <v>87</v>
      </c>
      <c r="D54" s="6" t="s">
        <v>88</v>
      </c>
      <c r="E54" s="7" t="s">
        <v>89</v>
      </c>
      <c r="F54" s="6" t="s">
        <v>28</v>
      </c>
      <c r="G54" s="8">
        <v>100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32">
        <f t="shared" si="2"/>
        <v>0</v>
      </c>
      <c r="M54" s="33"/>
      <c r="N54" s="12"/>
      <c r="O54" s="18" t="str">
        <f t="shared" si="3"/>
        <v>podaj stawkę!</v>
      </c>
      <c r="P54" s="12"/>
      <c r="Q54" s="12"/>
      <c r="R54" s="19">
        <f t="shared" si="4"/>
        <v>1</v>
      </c>
      <c r="S54" s="12">
        <f t="shared" si="5"/>
        <v>0</v>
      </c>
    </row>
    <row r="55" spans="2:19" s="1" customFormat="1" ht="19.7" customHeight="1" x14ac:dyDescent="0.2">
      <c r="B55" s="5">
        <v>26</v>
      </c>
      <c r="C55" s="6" t="s">
        <v>90</v>
      </c>
      <c r="D55" s="6" t="s">
        <v>91</v>
      </c>
      <c r="E55" s="7" t="s">
        <v>92</v>
      </c>
      <c r="F55" s="6" t="s">
        <v>28</v>
      </c>
      <c r="G55" s="8">
        <v>300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32">
        <f t="shared" si="2"/>
        <v>0</v>
      </c>
      <c r="M55" s="33"/>
      <c r="N55" s="12"/>
      <c r="O55" s="18" t="str">
        <f t="shared" si="3"/>
        <v>podaj stawkę!</v>
      </c>
      <c r="P55" s="12"/>
      <c r="Q55" s="12"/>
      <c r="R55" s="19">
        <f t="shared" si="4"/>
        <v>1</v>
      </c>
      <c r="S55" s="12">
        <f t="shared" si="5"/>
        <v>0</v>
      </c>
    </row>
    <row r="56" spans="2:19" s="1" customFormat="1" ht="19.7" customHeight="1" x14ac:dyDescent="0.2">
      <c r="B56" s="5">
        <v>27</v>
      </c>
      <c r="C56" s="6" t="s">
        <v>93</v>
      </c>
      <c r="D56" s="6" t="s">
        <v>94</v>
      </c>
      <c r="E56" s="7" t="s">
        <v>95</v>
      </c>
      <c r="F56" s="6" t="s">
        <v>28</v>
      </c>
      <c r="G56" s="8">
        <v>57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2">
        <f t="shared" si="2"/>
        <v>0</v>
      </c>
      <c r="M56" s="33"/>
      <c r="N56" s="12"/>
      <c r="O56" s="18" t="str">
        <f t="shared" si="3"/>
        <v>podaj stawkę!</v>
      </c>
      <c r="P56" s="12"/>
      <c r="Q56" s="12"/>
      <c r="R56" s="19">
        <f t="shared" si="4"/>
        <v>1</v>
      </c>
      <c r="S56" s="12">
        <f t="shared" si="5"/>
        <v>0</v>
      </c>
    </row>
    <row r="57" spans="2:19" s="1" customFormat="1" ht="19.7" customHeight="1" x14ac:dyDescent="0.2">
      <c r="B57" s="5">
        <v>28</v>
      </c>
      <c r="C57" s="6" t="s">
        <v>96</v>
      </c>
      <c r="D57" s="6" t="s">
        <v>97</v>
      </c>
      <c r="E57" s="7" t="s">
        <v>98</v>
      </c>
      <c r="F57" s="6" t="s">
        <v>28</v>
      </c>
      <c r="G57" s="8">
        <v>136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2">
        <f t="shared" si="2"/>
        <v>0</v>
      </c>
      <c r="M57" s="33"/>
      <c r="N57" s="12"/>
      <c r="O57" s="18" t="str">
        <f t="shared" si="3"/>
        <v>podaj stawkę!</v>
      </c>
      <c r="P57" s="12"/>
      <c r="Q57" s="12"/>
      <c r="R57" s="19">
        <f t="shared" si="4"/>
        <v>1</v>
      </c>
      <c r="S57" s="12">
        <f t="shared" si="5"/>
        <v>0</v>
      </c>
    </row>
    <row r="58" spans="2:19" s="1" customFormat="1" ht="29.1" customHeight="1" x14ac:dyDescent="0.2">
      <c r="B58" s="5">
        <v>29</v>
      </c>
      <c r="C58" s="6" t="s">
        <v>99</v>
      </c>
      <c r="D58" s="6" t="s">
        <v>100</v>
      </c>
      <c r="E58" s="7" t="s">
        <v>101</v>
      </c>
      <c r="F58" s="6" t="s">
        <v>28</v>
      </c>
      <c r="G58" s="8">
        <v>136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2">
        <f t="shared" si="2"/>
        <v>0</v>
      </c>
      <c r="M58" s="33"/>
      <c r="N58" s="12"/>
      <c r="O58" s="18" t="str">
        <f t="shared" si="3"/>
        <v>podaj stawkę!</v>
      </c>
      <c r="P58" s="12"/>
      <c r="Q58" s="12"/>
      <c r="R58" s="19">
        <f t="shared" si="4"/>
        <v>1</v>
      </c>
      <c r="S58" s="12">
        <f t="shared" si="5"/>
        <v>0</v>
      </c>
    </row>
    <row r="59" spans="2:19" s="1" customFormat="1" ht="19.7" customHeight="1" x14ac:dyDescent="0.2">
      <c r="B59" s="5">
        <v>30</v>
      </c>
      <c r="C59" s="6" t="s">
        <v>102</v>
      </c>
      <c r="D59" s="6" t="s">
        <v>103</v>
      </c>
      <c r="E59" s="7" t="s">
        <v>104</v>
      </c>
      <c r="F59" s="6" t="s">
        <v>28</v>
      </c>
      <c r="G59" s="8">
        <v>160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2">
        <f t="shared" si="2"/>
        <v>0</v>
      </c>
      <c r="M59" s="33"/>
      <c r="N59" s="12"/>
      <c r="O59" s="18" t="str">
        <f t="shared" si="3"/>
        <v>podaj stawkę!</v>
      </c>
      <c r="P59" s="12"/>
      <c r="Q59" s="12"/>
      <c r="R59" s="19">
        <f t="shared" si="4"/>
        <v>1</v>
      </c>
      <c r="S59" s="12">
        <f t="shared" si="5"/>
        <v>0</v>
      </c>
    </row>
    <row r="60" spans="2:19" s="1" customFormat="1" ht="19.7" customHeight="1" x14ac:dyDescent="0.2">
      <c r="B60" s="5">
        <v>31</v>
      </c>
      <c r="C60" s="6" t="s">
        <v>105</v>
      </c>
      <c r="D60" s="6" t="s">
        <v>106</v>
      </c>
      <c r="E60" s="7" t="s">
        <v>107</v>
      </c>
      <c r="F60" s="6" t="s">
        <v>28</v>
      </c>
      <c r="G60" s="8">
        <v>80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2">
        <f t="shared" si="2"/>
        <v>0</v>
      </c>
      <c r="M60" s="33"/>
      <c r="N60" s="12"/>
      <c r="O60" s="18" t="str">
        <f t="shared" si="3"/>
        <v>podaj stawkę!</v>
      </c>
      <c r="P60" s="12"/>
      <c r="Q60" s="12"/>
      <c r="R60" s="19">
        <f t="shared" si="4"/>
        <v>1</v>
      </c>
      <c r="S60" s="12">
        <f t="shared" si="5"/>
        <v>0</v>
      </c>
    </row>
    <row r="61" spans="2:19" s="1" customFormat="1" ht="19.7" customHeight="1" x14ac:dyDescent="0.2">
      <c r="B61" s="5">
        <v>32</v>
      </c>
      <c r="C61" s="6" t="s">
        <v>108</v>
      </c>
      <c r="D61" s="6" t="s">
        <v>109</v>
      </c>
      <c r="E61" s="7" t="s">
        <v>110</v>
      </c>
      <c r="F61" s="6" t="s">
        <v>14</v>
      </c>
      <c r="G61" s="8">
        <v>11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2">
        <f t="shared" si="2"/>
        <v>0</v>
      </c>
      <c r="M61" s="33"/>
      <c r="N61" s="12"/>
      <c r="O61" s="18" t="str">
        <f t="shared" si="3"/>
        <v>podaj stawkę!</v>
      </c>
      <c r="P61" s="12"/>
      <c r="Q61" s="12"/>
      <c r="R61" s="19">
        <f t="shared" si="4"/>
        <v>1</v>
      </c>
      <c r="S61" s="12">
        <f t="shared" si="5"/>
        <v>0</v>
      </c>
    </row>
    <row r="62" spans="2:19" s="1" customFormat="1" ht="19.7" customHeight="1" x14ac:dyDescent="0.2">
      <c r="B62" s="5">
        <v>33</v>
      </c>
      <c r="C62" s="6" t="s">
        <v>111</v>
      </c>
      <c r="D62" s="6" t="s">
        <v>112</v>
      </c>
      <c r="E62" s="7" t="s">
        <v>113</v>
      </c>
      <c r="F62" s="6" t="s">
        <v>14</v>
      </c>
      <c r="G62" s="8">
        <v>600</v>
      </c>
      <c r="H62" s="10">
        <v>0</v>
      </c>
      <c r="I62" s="9">
        <f t="shared" ref="I62:I80" si="6">ROUND(G62* H62,2)</f>
        <v>0</v>
      </c>
      <c r="J62" s="5">
        <v>8</v>
      </c>
      <c r="K62" s="9">
        <f t="shared" ref="K62:K80" si="7">ROUND(I62* J62/100,2)</f>
        <v>0</v>
      </c>
      <c r="L62" s="32">
        <f t="shared" ref="L62:L80" si="8">ROUND(I62+ K62,2)</f>
        <v>0</v>
      </c>
      <c r="M62" s="33"/>
      <c r="N62" s="12"/>
      <c r="O62" s="18" t="str">
        <f t="shared" si="3"/>
        <v>podaj stawkę!</v>
      </c>
      <c r="P62" s="12"/>
      <c r="Q62" s="12"/>
      <c r="R62" s="19">
        <f t="shared" si="4"/>
        <v>1</v>
      </c>
      <c r="S62" s="12">
        <f t="shared" si="5"/>
        <v>0</v>
      </c>
    </row>
    <row r="63" spans="2:19" s="1" customFormat="1" ht="19.7" customHeight="1" x14ac:dyDescent="0.2">
      <c r="B63" s="5">
        <v>34</v>
      </c>
      <c r="C63" s="6" t="s">
        <v>114</v>
      </c>
      <c r="D63" s="6" t="s">
        <v>115</v>
      </c>
      <c r="E63" s="7" t="s">
        <v>116</v>
      </c>
      <c r="F63" s="6" t="s">
        <v>14</v>
      </c>
      <c r="G63" s="8">
        <v>49</v>
      </c>
      <c r="H63" s="10">
        <v>0</v>
      </c>
      <c r="I63" s="9">
        <f t="shared" si="6"/>
        <v>0</v>
      </c>
      <c r="J63" s="5">
        <v>8</v>
      </c>
      <c r="K63" s="9">
        <f t="shared" si="7"/>
        <v>0</v>
      </c>
      <c r="L63" s="32">
        <f t="shared" si="8"/>
        <v>0</v>
      </c>
      <c r="M63" s="33"/>
      <c r="N63" s="12"/>
      <c r="O63" s="18" t="str">
        <f t="shared" si="3"/>
        <v>podaj stawkę!</v>
      </c>
      <c r="P63" s="12"/>
      <c r="Q63" s="12"/>
      <c r="R63" s="19">
        <f t="shared" si="4"/>
        <v>1</v>
      </c>
      <c r="S63" s="12">
        <f t="shared" si="5"/>
        <v>0</v>
      </c>
    </row>
    <row r="64" spans="2:19" s="1" customFormat="1" ht="19.7" customHeight="1" x14ac:dyDescent="0.2">
      <c r="B64" s="5">
        <v>35</v>
      </c>
      <c r="C64" s="6" t="s">
        <v>117</v>
      </c>
      <c r="D64" s="6" t="s">
        <v>118</v>
      </c>
      <c r="E64" s="7" t="s">
        <v>119</v>
      </c>
      <c r="F64" s="6" t="s">
        <v>28</v>
      </c>
      <c r="G64" s="8">
        <v>287</v>
      </c>
      <c r="H64" s="10">
        <v>0</v>
      </c>
      <c r="I64" s="9">
        <f t="shared" si="6"/>
        <v>0</v>
      </c>
      <c r="J64" s="5">
        <v>8</v>
      </c>
      <c r="K64" s="9">
        <f t="shared" si="7"/>
        <v>0</v>
      </c>
      <c r="L64" s="32">
        <f t="shared" si="8"/>
        <v>0</v>
      </c>
      <c r="M64" s="33"/>
      <c r="N64" s="12"/>
      <c r="O64" s="18" t="str">
        <f t="shared" si="3"/>
        <v>podaj stawkę!</v>
      </c>
      <c r="P64" s="12"/>
      <c r="Q64" s="12"/>
      <c r="R64" s="19">
        <f t="shared" si="4"/>
        <v>1</v>
      </c>
      <c r="S64" s="12">
        <f t="shared" si="5"/>
        <v>0</v>
      </c>
    </row>
    <row r="65" spans="2:19" s="1" customFormat="1" ht="19.7" customHeight="1" x14ac:dyDescent="0.2">
      <c r="B65" s="5">
        <v>36</v>
      </c>
      <c r="C65" s="6" t="s">
        <v>120</v>
      </c>
      <c r="D65" s="6" t="s">
        <v>121</v>
      </c>
      <c r="E65" s="7" t="s">
        <v>122</v>
      </c>
      <c r="F65" s="6" t="s">
        <v>28</v>
      </c>
      <c r="G65" s="8">
        <v>150</v>
      </c>
      <c r="H65" s="10">
        <v>0</v>
      </c>
      <c r="I65" s="9">
        <f t="shared" si="6"/>
        <v>0</v>
      </c>
      <c r="J65" s="5">
        <v>8</v>
      </c>
      <c r="K65" s="9">
        <f t="shared" si="7"/>
        <v>0</v>
      </c>
      <c r="L65" s="32">
        <f t="shared" si="8"/>
        <v>0</v>
      </c>
      <c r="M65" s="33"/>
      <c r="N65" s="12"/>
      <c r="O65" s="18" t="str">
        <f t="shared" si="3"/>
        <v>podaj stawkę!</v>
      </c>
      <c r="P65" s="12"/>
      <c r="Q65" s="12"/>
      <c r="R65" s="19">
        <f t="shared" si="4"/>
        <v>1</v>
      </c>
      <c r="S65" s="12">
        <f t="shared" si="5"/>
        <v>0</v>
      </c>
    </row>
    <row r="66" spans="2:19" s="1" customFormat="1" ht="19.7" customHeight="1" x14ac:dyDescent="0.2">
      <c r="B66" s="5">
        <v>37</v>
      </c>
      <c r="C66" s="6" t="s">
        <v>123</v>
      </c>
      <c r="D66" s="6" t="s">
        <v>124</v>
      </c>
      <c r="E66" s="7" t="s">
        <v>125</v>
      </c>
      <c r="F66" s="6" t="s">
        <v>14</v>
      </c>
      <c r="G66" s="8">
        <v>11</v>
      </c>
      <c r="H66" s="10">
        <v>0</v>
      </c>
      <c r="I66" s="9">
        <f t="shared" si="6"/>
        <v>0</v>
      </c>
      <c r="J66" s="5">
        <v>8</v>
      </c>
      <c r="K66" s="9">
        <f t="shared" si="7"/>
        <v>0</v>
      </c>
      <c r="L66" s="32">
        <f t="shared" si="8"/>
        <v>0</v>
      </c>
      <c r="M66" s="33"/>
      <c r="N66" s="12"/>
      <c r="O66" s="18" t="str">
        <f t="shared" si="3"/>
        <v>podaj stawkę!</v>
      </c>
      <c r="P66" s="12"/>
      <c r="Q66" s="12"/>
      <c r="R66" s="19">
        <f t="shared" si="4"/>
        <v>1</v>
      </c>
      <c r="S66" s="12">
        <f t="shared" si="5"/>
        <v>0</v>
      </c>
    </row>
    <row r="67" spans="2:19" s="1" customFormat="1" ht="19.7" customHeight="1" x14ac:dyDescent="0.2">
      <c r="B67" s="5">
        <v>38</v>
      </c>
      <c r="C67" s="6" t="s">
        <v>126</v>
      </c>
      <c r="D67" s="6" t="s">
        <v>127</v>
      </c>
      <c r="E67" s="7" t="s">
        <v>128</v>
      </c>
      <c r="F67" s="6" t="s">
        <v>14</v>
      </c>
      <c r="G67" s="8">
        <v>600</v>
      </c>
      <c r="H67" s="10">
        <v>0</v>
      </c>
      <c r="I67" s="9">
        <f t="shared" si="6"/>
        <v>0</v>
      </c>
      <c r="J67" s="5">
        <v>8</v>
      </c>
      <c r="K67" s="9">
        <f t="shared" si="7"/>
        <v>0</v>
      </c>
      <c r="L67" s="32">
        <f t="shared" si="8"/>
        <v>0</v>
      </c>
      <c r="M67" s="33"/>
      <c r="N67" s="12"/>
      <c r="O67" s="18" t="str">
        <f t="shared" si="3"/>
        <v>podaj stawkę!</v>
      </c>
      <c r="P67" s="12"/>
      <c r="Q67" s="12"/>
      <c r="R67" s="19">
        <f t="shared" si="4"/>
        <v>1</v>
      </c>
      <c r="S67" s="12">
        <f t="shared" si="5"/>
        <v>0</v>
      </c>
    </row>
    <row r="68" spans="2:19" s="1" customFormat="1" ht="19.7" customHeight="1" x14ac:dyDescent="0.2">
      <c r="B68" s="5">
        <v>39</v>
      </c>
      <c r="C68" s="6" t="s">
        <v>129</v>
      </c>
      <c r="D68" s="6" t="s">
        <v>130</v>
      </c>
      <c r="E68" s="7" t="s">
        <v>131</v>
      </c>
      <c r="F68" s="6" t="s">
        <v>14</v>
      </c>
      <c r="G68" s="8">
        <v>49</v>
      </c>
      <c r="H68" s="10">
        <v>0</v>
      </c>
      <c r="I68" s="9">
        <f t="shared" si="6"/>
        <v>0</v>
      </c>
      <c r="J68" s="5">
        <v>8</v>
      </c>
      <c r="K68" s="9">
        <f t="shared" si="7"/>
        <v>0</v>
      </c>
      <c r="L68" s="32">
        <f t="shared" si="8"/>
        <v>0</v>
      </c>
      <c r="M68" s="33"/>
      <c r="N68" s="12"/>
      <c r="O68" s="18" t="str">
        <f t="shared" si="3"/>
        <v>podaj stawkę!</v>
      </c>
      <c r="P68" s="12"/>
      <c r="Q68" s="12"/>
      <c r="R68" s="19">
        <f t="shared" si="4"/>
        <v>1</v>
      </c>
      <c r="S68" s="12">
        <f t="shared" si="5"/>
        <v>0</v>
      </c>
    </row>
    <row r="69" spans="2:19" s="1" customFormat="1" ht="19.7" customHeight="1" x14ac:dyDescent="0.2">
      <c r="B69" s="5">
        <v>40</v>
      </c>
      <c r="C69" s="6" t="s">
        <v>132</v>
      </c>
      <c r="D69" s="6" t="s">
        <v>133</v>
      </c>
      <c r="E69" s="7" t="s">
        <v>134</v>
      </c>
      <c r="F69" s="6" t="s">
        <v>135</v>
      </c>
      <c r="G69" s="8">
        <v>500</v>
      </c>
      <c r="H69" s="10">
        <v>0</v>
      </c>
      <c r="I69" s="9">
        <f t="shared" si="6"/>
        <v>0</v>
      </c>
      <c r="J69" s="5">
        <v>8</v>
      </c>
      <c r="K69" s="9">
        <f t="shared" si="7"/>
        <v>0</v>
      </c>
      <c r="L69" s="32">
        <f t="shared" si="8"/>
        <v>0</v>
      </c>
      <c r="M69" s="33"/>
      <c r="N69" s="12"/>
      <c r="O69" s="18" t="str">
        <f t="shared" si="3"/>
        <v>podaj stawkę!</v>
      </c>
      <c r="P69" s="12"/>
      <c r="Q69" s="12"/>
      <c r="R69" s="19">
        <f t="shared" si="4"/>
        <v>1</v>
      </c>
      <c r="S69" s="12">
        <f t="shared" si="5"/>
        <v>0</v>
      </c>
    </row>
    <row r="70" spans="2:19" s="1" customFormat="1" ht="19.7" customHeight="1" x14ac:dyDescent="0.2">
      <c r="B70" s="5">
        <v>41</v>
      </c>
      <c r="C70" s="6" t="s">
        <v>136</v>
      </c>
      <c r="D70" s="6" t="s">
        <v>137</v>
      </c>
      <c r="E70" s="7" t="s">
        <v>138</v>
      </c>
      <c r="F70" s="6" t="s">
        <v>139</v>
      </c>
      <c r="G70" s="8">
        <v>10</v>
      </c>
      <c r="H70" s="10">
        <v>0</v>
      </c>
      <c r="I70" s="9">
        <f t="shared" si="6"/>
        <v>0</v>
      </c>
      <c r="J70" s="5">
        <v>8</v>
      </c>
      <c r="K70" s="9">
        <f t="shared" si="7"/>
        <v>0</v>
      </c>
      <c r="L70" s="32">
        <f t="shared" si="8"/>
        <v>0</v>
      </c>
      <c r="M70" s="33"/>
      <c r="N70" s="12"/>
      <c r="O70" s="18" t="str">
        <f t="shared" si="3"/>
        <v>podaj stawkę!</v>
      </c>
      <c r="P70" s="12"/>
      <c r="Q70" s="12"/>
      <c r="R70" s="19">
        <f t="shared" si="4"/>
        <v>1</v>
      </c>
      <c r="S70" s="12">
        <f t="shared" si="5"/>
        <v>0</v>
      </c>
    </row>
    <row r="71" spans="2:19" s="1" customFormat="1" ht="19.7" customHeight="1" x14ac:dyDescent="0.2">
      <c r="B71" s="5">
        <v>42</v>
      </c>
      <c r="C71" s="6" t="s">
        <v>140</v>
      </c>
      <c r="D71" s="6" t="s">
        <v>141</v>
      </c>
      <c r="E71" s="7" t="s">
        <v>142</v>
      </c>
      <c r="F71" s="6" t="s">
        <v>135</v>
      </c>
      <c r="G71" s="8">
        <v>5000</v>
      </c>
      <c r="H71" s="10">
        <v>0</v>
      </c>
      <c r="I71" s="9">
        <f t="shared" si="6"/>
        <v>0</v>
      </c>
      <c r="J71" s="5">
        <v>8</v>
      </c>
      <c r="K71" s="9">
        <f t="shared" si="7"/>
        <v>0</v>
      </c>
      <c r="L71" s="32">
        <f t="shared" si="8"/>
        <v>0</v>
      </c>
      <c r="M71" s="33"/>
      <c r="N71" s="12"/>
      <c r="O71" s="18" t="str">
        <f t="shared" si="3"/>
        <v>podaj stawkę!</v>
      </c>
      <c r="P71" s="12"/>
      <c r="Q71" s="12"/>
      <c r="R71" s="19">
        <f t="shared" si="4"/>
        <v>1</v>
      </c>
      <c r="S71" s="12">
        <f t="shared" si="5"/>
        <v>0</v>
      </c>
    </row>
    <row r="72" spans="2:19" s="1" customFormat="1" ht="19.7" customHeight="1" x14ac:dyDescent="0.2">
      <c r="B72" s="5">
        <v>43</v>
      </c>
      <c r="C72" s="6" t="s">
        <v>143</v>
      </c>
      <c r="D72" s="6" t="s">
        <v>144</v>
      </c>
      <c r="E72" s="7" t="s">
        <v>145</v>
      </c>
      <c r="F72" s="6" t="s">
        <v>135</v>
      </c>
      <c r="G72" s="8">
        <v>600</v>
      </c>
      <c r="H72" s="10">
        <v>0</v>
      </c>
      <c r="I72" s="9">
        <f t="shared" si="6"/>
        <v>0</v>
      </c>
      <c r="J72" s="5">
        <v>8</v>
      </c>
      <c r="K72" s="9">
        <f t="shared" si="7"/>
        <v>0</v>
      </c>
      <c r="L72" s="32">
        <f t="shared" si="8"/>
        <v>0</v>
      </c>
      <c r="M72" s="33"/>
      <c r="N72" s="12"/>
      <c r="O72" s="18" t="str">
        <f t="shared" si="3"/>
        <v>podaj stawkę!</v>
      </c>
      <c r="P72" s="12"/>
      <c r="Q72" s="12"/>
      <c r="R72" s="19">
        <f t="shared" si="4"/>
        <v>1</v>
      </c>
      <c r="S72" s="12">
        <f t="shared" si="5"/>
        <v>0</v>
      </c>
    </row>
    <row r="73" spans="2:19" s="1" customFormat="1" ht="19.7" customHeight="1" x14ac:dyDescent="0.2">
      <c r="B73" s="5">
        <v>44</v>
      </c>
      <c r="C73" s="6" t="s">
        <v>146</v>
      </c>
      <c r="D73" s="6" t="s">
        <v>147</v>
      </c>
      <c r="E73" s="7" t="s">
        <v>148</v>
      </c>
      <c r="F73" s="6" t="s">
        <v>135</v>
      </c>
      <c r="G73" s="8">
        <v>0.6</v>
      </c>
      <c r="H73" s="10">
        <v>0</v>
      </c>
      <c r="I73" s="9">
        <f t="shared" si="6"/>
        <v>0</v>
      </c>
      <c r="J73" s="5">
        <v>8</v>
      </c>
      <c r="K73" s="9">
        <f t="shared" si="7"/>
        <v>0</v>
      </c>
      <c r="L73" s="32">
        <f t="shared" si="8"/>
        <v>0</v>
      </c>
      <c r="M73" s="33"/>
      <c r="N73" s="12"/>
      <c r="O73" s="18" t="str">
        <f t="shared" si="3"/>
        <v>podaj stawkę!</v>
      </c>
      <c r="P73" s="12"/>
      <c r="Q73" s="12"/>
      <c r="R73" s="19">
        <f t="shared" si="4"/>
        <v>1</v>
      </c>
      <c r="S73" s="12">
        <f t="shared" si="5"/>
        <v>0</v>
      </c>
    </row>
    <row r="74" spans="2:19" s="1" customFormat="1" ht="19.7" customHeight="1" x14ac:dyDescent="0.2">
      <c r="B74" s="5">
        <v>45</v>
      </c>
      <c r="C74" s="6" t="s">
        <v>149</v>
      </c>
      <c r="D74" s="6" t="s">
        <v>150</v>
      </c>
      <c r="E74" s="7" t="s">
        <v>151</v>
      </c>
      <c r="F74" s="6" t="s">
        <v>135</v>
      </c>
      <c r="G74" s="8">
        <v>12</v>
      </c>
      <c r="H74" s="10">
        <v>0</v>
      </c>
      <c r="I74" s="9">
        <f t="shared" si="6"/>
        <v>0</v>
      </c>
      <c r="J74" s="5">
        <v>8</v>
      </c>
      <c r="K74" s="9">
        <f t="shared" si="7"/>
        <v>0</v>
      </c>
      <c r="L74" s="32">
        <f t="shared" si="8"/>
        <v>0</v>
      </c>
      <c r="M74" s="33"/>
      <c r="N74" s="12"/>
      <c r="O74" s="18" t="str">
        <f t="shared" si="3"/>
        <v>podaj stawkę!</v>
      </c>
      <c r="P74" s="12"/>
      <c r="Q74" s="12"/>
      <c r="R74" s="19">
        <f t="shared" si="4"/>
        <v>1</v>
      </c>
      <c r="S74" s="12">
        <f t="shared" si="5"/>
        <v>0</v>
      </c>
    </row>
    <row r="75" spans="2:19" s="1" customFormat="1" ht="19.7" customHeight="1" x14ac:dyDescent="0.2">
      <c r="B75" s="5">
        <v>46</v>
      </c>
      <c r="C75" s="6" t="s">
        <v>152</v>
      </c>
      <c r="D75" s="6" t="s">
        <v>153</v>
      </c>
      <c r="E75" s="7" t="s">
        <v>154</v>
      </c>
      <c r="F75" s="6" t="s">
        <v>135</v>
      </c>
      <c r="G75" s="8">
        <v>41</v>
      </c>
      <c r="H75" s="10">
        <v>0</v>
      </c>
      <c r="I75" s="9">
        <f t="shared" si="6"/>
        <v>0</v>
      </c>
      <c r="J75" s="5">
        <v>8</v>
      </c>
      <c r="K75" s="9">
        <f t="shared" si="7"/>
        <v>0</v>
      </c>
      <c r="L75" s="32">
        <f t="shared" si="8"/>
        <v>0</v>
      </c>
      <c r="M75" s="33"/>
      <c r="N75" s="12"/>
      <c r="O75" s="18" t="str">
        <f t="shared" si="3"/>
        <v>podaj stawkę!</v>
      </c>
      <c r="P75" s="12"/>
      <c r="Q75" s="12"/>
      <c r="R75" s="19">
        <f t="shared" si="4"/>
        <v>1</v>
      </c>
      <c r="S75" s="12">
        <f t="shared" si="5"/>
        <v>0</v>
      </c>
    </row>
    <row r="76" spans="2:19" s="1" customFormat="1" ht="19.7" customHeight="1" x14ac:dyDescent="0.2">
      <c r="B76" s="5">
        <v>47</v>
      </c>
      <c r="C76" s="6" t="s">
        <v>155</v>
      </c>
      <c r="D76" s="6" t="s">
        <v>156</v>
      </c>
      <c r="E76" s="7" t="s">
        <v>157</v>
      </c>
      <c r="F76" s="6" t="s">
        <v>158</v>
      </c>
      <c r="G76" s="8">
        <v>1015</v>
      </c>
      <c r="H76" s="10">
        <v>0</v>
      </c>
      <c r="I76" s="9">
        <f t="shared" si="6"/>
        <v>0</v>
      </c>
      <c r="J76" s="5">
        <v>8</v>
      </c>
      <c r="K76" s="9">
        <f t="shared" si="7"/>
        <v>0</v>
      </c>
      <c r="L76" s="32">
        <f t="shared" si="8"/>
        <v>0</v>
      </c>
      <c r="M76" s="33"/>
      <c r="N76" s="12"/>
      <c r="O76" s="18" t="str">
        <f t="shared" si="3"/>
        <v>podaj stawkę!</v>
      </c>
      <c r="P76" s="12"/>
      <c r="Q76" s="12"/>
      <c r="R76" s="19">
        <f t="shared" si="4"/>
        <v>1</v>
      </c>
      <c r="S76" s="12">
        <f t="shared" si="5"/>
        <v>0</v>
      </c>
    </row>
    <row r="77" spans="2:19" s="1" customFormat="1" ht="19.7" customHeight="1" x14ac:dyDescent="0.2">
      <c r="B77" s="5">
        <v>48</v>
      </c>
      <c r="C77" s="6" t="s">
        <v>159</v>
      </c>
      <c r="D77" s="6" t="s">
        <v>160</v>
      </c>
      <c r="E77" s="7" t="s">
        <v>161</v>
      </c>
      <c r="F77" s="6" t="s">
        <v>158</v>
      </c>
      <c r="G77" s="8">
        <v>80</v>
      </c>
      <c r="H77" s="10">
        <v>0</v>
      </c>
      <c r="I77" s="9">
        <f t="shared" si="6"/>
        <v>0</v>
      </c>
      <c r="J77" s="5">
        <v>8</v>
      </c>
      <c r="K77" s="9">
        <f t="shared" si="7"/>
        <v>0</v>
      </c>
      <c r="L77" s="32">
        <f t="shared" si="8"/>
        <v>0</v>
      </c>
      <c r="M77" s="33"/>
      <c r="N77" s="12"/>
      <c r="O77" s="18" t="str">
        <f t="shared" si="3"/>
        <v>podaj stawkę!</v>
      </c>
      <c r="P77" s="12"/>
      <c r="Q77" s="12"/>
      <c r="R77" s="19">
        <f t="shared" si="4"/>
        <v>1</v>
      </c>
      <c r="S77" s="12">
        <f t="shared" si="5"/>
        <v>0</v>
      </c>
    </row>
    <row r="78" spans="2:19" s="1" customFormat="1" ht="19.7" customHeight="1" x14ac:dyDescent="0.2">
      <c r="B78" s="5">
        <v>49</v>
      </c>
      <c r="C78" s="6" t="s">
        <v>162</v>
      </c>
      <c r="D78" s="6" t="s">
        <v>163</v>
      </c>
      <c r="E78" s="7" t="s">
        <v>164</v>
      </c>
      <c r="F78" s="6" t="s">
        <v>158</v>
      </c>
      <c r="G78" s="8">
        <v>305</v>
      </c>
      <c r="H78" s="10">
        <v>0</v>
      </c>
      <c r="I78" s="9">
        <f t="shared" si="6"/>
        <v>0</v>
      </c>
      <c r="J78" s="5">
        <v>8</v>
      </c>
      <c r="K78" s="9">
        <f t="shared" si="7"/>
        <v>0</v>
      </c>
      <c r="L78" s="32">
        <f t="shared" si="8"/>
        <v>0</v>
      </c>
      <c r="M78" s="33"/>
      <c r="N78" s="12"/>
      <c r="O78" s="18" t="str">
        <f t="shared" si="3"/>
        <v>podaj stawkę!</v>
      </c>
      <c r="P78" s="12"/>
      <c r="Q78" s="12"/>
      <c r="R78" s="19">
        <f t="shared" si="4"/>
        <v>1</v>
      </c>
      <c r="S78" s="12">
        <f t="shared" si="5"/>
        <v>0</v>
      </c>
    </row>
    <row r="79" spans="2:19" s="1" customFormat="1" ht="19.7" customHeight="1" x14ac:dyDescent="0.2">
      <c r="B79" s="5">
        <v>50</v>
      </c>
      <c r="C79" s="6" t="s">
        <v>165</v>
      </c>
      <c r="D79" s="6" t="s">
        <v>166</v>
      </c>
      <c r="E79" s="7" t="s">
        <v>167</v>
      </c>
      <c r="F79" s="6" t="s">
        <v>158</v>
      </c>
      <c r="G79" s="8">
        <v>458</v>
      </c>
      <c r="H79" s="10">
        <v>0</v>
      </c>
      <c r="I79" s="9">
        <f t="shared" si="6"/>
        <v>0</v>
      </c>
      <c r="J79" s="5">
        <v>8</v>
      </c>
      <c r="K79" s="9">
        <f t="shared" si="7"/>
        <v>0</v>
      </c>
      <c r="L79" s="32">
        <f t="shared" si="8"/>
        <v>0</v>
      </c>
      <c r="M79" s="33"/>
      <c r="N79" s="12"/>
      <c r="O79" s="18" t="str">
        <f t="shared" si="3"/>
        <v>podaj stawkę!</v>
      </c>
      <c r="P79" s="12"/>
      <c r="Q79" s="12"/>
      <c r="R79" s="19">
        <f t="shared" si="4"/>
        <v>1</v>
      </c>
      <c r="S79" s="12">
        <f t="shared" si="5"/>
        <v>0</v>
      </c>
    </row>
    <row r="80" spans="2:19" s="1" customFormat="1" ht="19.7" customHeight="1" x14ac:dyDescent="0.2">
      <c r="B80" s="5">
        <v>51</v>
      </c>
      <c r="C80" s="6" t="s">
        <v>168</v>
      </c>
      <c r="D80" s="6" t="s">
        <v>169</v>
      </c>
      <c r="E80" s="7" t="s">
        <v>167</v>
      </c>
      <c r="F80" s="6" t="s">
        <v>158</v>
      </c>
      <c r="G80" s="8">
        <v>45</v>
      </c>
      <c r="H80" s="10">
        <v>0</v>
      </c>
      <c r="I80" s="9">
        <f t="shared" si="6"/>
        <v>0</v>
      </c>
      <c r="J80" s="5">
        <v>23</v>
      </c>
      <c r="K80" s="9">
        <f t="shared" si="7"/>
        <v>0</v>
      </c>
      <c r="L80" s="32">
        <f t="shared" si="8"/>
        <v>0</v>
      </c>
      <c r="M80" s="33"/>
      <c r="N80" s="12"/>
      <c r="O80" s="18" t="str">
        <f t="shared" si="3"/>
        <v>podaj stawkę!</v>
      </c>
      <c r="P80" s="12"/>
      <c r="Q80" s="12"/>
      <c r="R80" s="19">
        <f t="shared" si="4"/>
        <v>1</v>
      </c>
      <c r="S80" s="12">
        <f t="shared" si="5"/>
        <v>0</v>
      </c>
    </row>
    <row r="81" spans="2:19" s="1" customFormat="1" ht="32.450000000000003" customHeight="1" x14ac:dyDescent="0.35">
      <c r="C81" s="21" t="str">
        <f>IF(R81&gt;0,"Nie wypełniono wszystkich stawek !!!!!!","")</f>
        <v>Nie wypełniono wszystkich stawek !!!!!!</v>
      </c>
      <c r="R81" s="20">
        <f>SUM(R30:R80)</f>
        <v>51</v>
      </c>
      <c r="S81" s="20">
        <f>SUM(S30:S80)</f>
        <v>0</v>
      </c>
    </row>
    <row r="82" spans="2:19" s="1" customFormat="1" ht="21.6" customHeight="1" x14ac:dyDescent="0.2">
      <c r="B82" s="36" t="s">
        <v>170</v>
      </c>
      <c r="C82" s="36"/>
      <c r="D82" s="36"/>
      <c r="E82" s="36"/>
      <c r="F82" s="41">
        <f>ROUND(I30+I31+I32+I33+I34+I35+I36+I37+I38+I39+I40+I41+I42+I43+I44+I45+I46+I47+I48+I49+I50+I51+I52+I53+I54+I55+I56+I57+I58+I59+I60+I61+I62+I63+I64+I65+I66+I67+I68+I69+I70+I71+I72+I73+I74+I75+I76+I77+I78+I79+I80,2)</f>
        <v>0</v>
      </c>
      <c r="G82" s="42"/>
      <c r="H82" s="42"/>
      <c r="I82" s="42"/>
      <c r="J82" s="42"/>
      <c r="K82" s="42"/>
      <c r="L82" s="42"/>
      <c r="M82" s="43"/>
    </row>
    <row r="83" spans="2:19" s="1" customFormat="1" ht="21.6" customHeight="1" x14ac:dyDescent="0.2">
      <c r="B83" s="36" t="s">
        <v>171</v>
      </c>
      <c r="C83" s="36"/>
      <c r="D83" s="36"/>
      <c r="E83" s="36"/>
      <c r="F83" s="41">
        <f>ROUND(L30+L31+L32+L33+L34+L35+L36+L37+L38+L39+L40+L41+L42+L43+L44+L45+L46+L47+L48+L49+L50+L51+L52+L53+L54+L55+L56+L57+L58+L59+L60+L61+L62+L63+L64+L65+L66+L67+L68+L69+L70+L71+L72+L73+L74+L75+L76+L77+L78+L79+L80,2)</f>
        <v>0</v>
      </c>
      <c r="G83" s="42"/>
      <c r="H83" s="42"/>
      <c r="I83" s="42"/>
      <c r="J83" s="42"/>
      <c r="K83" s="42"/>
      <c r="L83" s="42"/>
      <c r="M83" s="43"/>
    </row>
    <row r="84" spans="2:19" s="1" customFormat="1" ht="11.1" customHeight="1" x14ac:dyDescent="0.2"/>
    <row r="85" spans="2:19" s="1" customFormat="1" ht="39" customHeight="1" x14ac:dyDescent="0.2">
      <c r="B85" s="67" t="s">
        <v>190</v>
      </c>
      <c r="C85" s="68"/>
      <c r="D85" s="68"/>
      <c r="E85" s="69"/>
      <c r="F85" s="70"/>
      <c r="G85" s="71"/>
      <c r="H85" s="67" t="s">
        <v>191</v>
      </c>
      <c r="I85" s="68"/>
      <c r="J85" s="68"/>
      <c r="K85" s="68"/>
      <c r="L85" s="68"/>
      <c r="M85" s="68"/>
      <c r="N85" s="69"/>
      <c r="O85" s="18" t="str">
        <f>IF((ISBLANK(F85)),"uzupełnij wpis!","")</f>
        <v>uzupełnij wpis!</v>
      </c>
      <c r="P85" s="12"/>
      <c r="Q85" s="19">
        <f>IF(O85&lt;&gt;"",1,0)</f>
        <v>1</v>
      </c>
      <c r="R85" s="12"/>
      <c r="S85" s="12"/>
    </row>
    <row r="86" spans="2:19" s="1" customFormat="1" ht="52.35" customHeight="1" x14ac:dyDescent="0.2">
      <c r="B86" s="72" t="s">
        <v>192</v>
      </c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4"/>
      <c r="O86" s="12"/>
      <c r="P86" s="12"/>
      <c r="Q86" s="12"/>
      <c r="R86" s="12"/>
      <c r="S86" s="12"/>
    </row>
    <row r="87" spans="2:19" s="1" customFormat="1" ht="110.1" customHeight="1" x14ac:dyDescent="0.2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9"/>
      <c r="O87" s="12"/>
      <c r="P87" s="12"/>
      <c r="Q87" s="12"/>
      <c r="R87" s="12"/>
      <c r="S87" s="12"/>
    </row>
    <row r="88" spans="2:19" s="1" customFormat="1" ht="30" customHeight="1" x14ac:dyDescent="0.2">
      <c r="B88" s="75" t="s">
        <v>193</v>
      </c>
      <c r="C88" s="76"/>
      <c r="D88" s="76"/>
      <c r="E88" s="76"/>
      <c r="F88" s="76"/>
      <c r="G88" s="76"/>
      <c r="H88" s="76"/>
      <c r="I88" s="76"/>
      <c r="J88" s="77"/>
      <c r="K88" s="22"/>
      <c r="L88" s="78" t="s">
        <v>194</v>
      </c>
      <c r="M88" s="78"/>
      <c r="N88" s="78"/>
      <c r="O88" s="12"/>
      <c r="P88" s="12"/>
      <c r="Q88" s="12"/>
      <c r="R88" s="12"/>
      <c r="S88" s="12"/>
    </row>
    <row r="89" spans="2:19" s="1" customFormat="1" ht="24.6" customHeight="1" x14ac:dyDescent="0.2">
      <c r="B89" s="75" t="s">
        <v>195</v>
      </c>
      <c r="C89" s="76"/>
      <c r="D89" s="76"/>
      <c r="E89" s="76"/>
      <c r="F89" s="76"/>
      <c r="G89" s="76"/>
      <c r="H89" s="76"/>
      <c r="I89" s="76"/>
      <c r="J89" s="77"/>
      <c r="K89" s="23"/>
      <c r="L89" s="78" t="s">
        <v>196</v>
      </c>
      <c r="M89" s="78"/>
      <c r="N89" s="78"/>
      <c r="O89" s="12"/>
      <c r="P89" s="12"/>
      <c r="Q89" s="12"/>
      <c r="R89" s="12"/>
      <c r="S89" s="12"/>
    </row>
    <row r="90" spans="2:19" s="1" customFormat="1" ht="98.45" customHeight="1" x14ac:dyDescent="0.2">
      <c r="B90" s="29" t="s">
        <v>184</v>
      </c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12"/>
      <c r="P90" s="12"/>
      <c r="Q90" s="12"/>
      <c r="R90" s="12"/>
      <c r="S90" s="12"/>
    </row>
    <row r="91" spans="2:19" s="1" customFormat="1" ht="38.1" customHeight="1" x14ac:dyDescent="0.2">
      <c r="B91" s="48" t="s">
        <v>178</v>
      </c>
      <c r="C91" s="48"/>
      <c r="D91" s="48"/>
      <c r="E91" s="48"/>
      <c r="F91" s="44" t="s">
        <v>179</v>
      </c>
      <c r="G91" s="44"/>
      <c r="H91" s="44"/>
      <c r="I91" s="44"/>
      <c r="J91" s="44"/>
      <c r="K91" s="44"/>
      <c r="L91" s="44"/>
      <c r="M91" s="12"/>
      <c r="N91" s="12"/>
      <c r="O91" s="12"/>
      <c r="P91" s="12"/>
      <c r="Q91" s="12"/>
      <c r="R91" s="12"/>
      <c r="S91" s="12"/>
    </row>
    <row r="92" spans="2:19" s="1" customFormat="1" ht="29.1" customHeight="1" x14ac:dyDescent="0.2"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12"/>
      <c r="N92" s="12"/>
      <c r="O92" s="12"/>
      <c r="P92" s="12"/>
      <c r="Q92" s="12"/>
      <c r="R92" s="12"/>
      <c r="S92" s="12"/>
    </row>
    <row r="93" spans="2:19" s="1" customFormat="1" ht="29.1" customHeight="1" x14ac:dyDescent="0.2"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12"/>
      <c r="N93" s="12"/>
      <c r="O93" s="12"/>
      <c r="P93" s="12"/>
      <c r="Q93" s="12"/>
      <c r="R93" s="12"/>
      <c r="S93" s="12"/>
    </row>
    <row r="94" spans="2:19" s="1" customFormat="1" ht="29.1" customHeight="1" x14ac:dyDescent="0.2"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12"/>
      <c r="N94" s="12"/>
      <c r="O94" s="12"/>
      <c r="P94" s="12"/>
      <c r="Q94" s="12"/>
      <c r="R94" s="12"/>
      <c r="S94" s="12"/>
    </row>
    <row r="95" spans="2:19" s="1" customFormat="1" ht="29.1" customHeight="1" x14ac:dyDescent="0.2"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12"/>
      <c r="N95" s="12"/>
      <c r="O95" s="12"/>
      <c r="P95" s="12"/>
      <c r="Q95" s="12"/>
      <c r="R95" s="12"/>
      <c r="S95" s="12"/>
    </row>
    <row r="96" spans="2:19" s="1" customFormat="1" ht="36" customHeight="1" x14ac:dyDescent="0.2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</row>
    <row r="97" spans="2:19" s="1" customFormat="1" ht="49.9" customHeight="1" x14ac:dyDescent="0.2">
      <c r="B97" s="30" t="s">
        <v>197</v>
      </c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12"/>
      <c r="P97" s="12"/>
      <c r="Q97" s="12"/>
      <c r="R97" s="12"/>
      <c r="S97" s="12"/>
    </row>
    <row r="98" spans="2:19" s="1" customFormat="1" ht="149.44999999999999" customHeight="1" x14ac:dyDescent="0.2">
      <c r="B98" s="86"/>
      <c r="C98" s="86"/>
      <c r="D98" s="86"/>
      <c r="E98" s="86"/>
      <c r="F98" s="86"/>
      <c r="G98" s="86"/>
      <c r="H98" s="86"/>
      <c r="I98" s="86"/>
      <c r="J98" s="86"/>
      <c r="K98" s="86"/>
      <c r="L98" s="86"/>
      <c r="M98" s="86"/>
      <c r="N98" s="12"/>
      <c r="O98" s="12"/>
      <c r="P98" s="12"/>
      <c r="Q98" s="12"/>
      <c r="R98" s="12"/>
      <c r="S98" s="12"/>
    </row>
    <row r="99" spans="2:19" s="1" customFormat="1" ht="36.950000000000003" customHeight="1" x14ac:dyDescent="0.2">
      <c r="B99" s="90" t="s">
        <v>185</v>
      </c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12"/>
      <c r="P99" s="12"/>
      <c r="Q99" s="12"/>
      <c r="R99" s="12"/>
      <c r="S99" s="12"/>
    </row>
    <row r="100" spans="2:19" s="1" customFormat="1" ht="40.9" customHeight="1" x14ac:dyDescent="0.2">
      <c r="B100" s="48" t="s">
        <v>180</v>
      </c>
      <c r="C100" s="48"/>
      <c r="D100" s="48"/>
      <c r="E100" s="48"/>
      <c r="F100" s="87" t="s">
        <v>181</v>
      </c>
      <c r="G100" s="87"/>
      <c r="H100" s="87"/>
      <c r="I100" s="87"/>
      <c r="J100" s="87"/>
      <c r="K100" s="87"/>
      <c r="L100" s="87"/>
      <c r="M100" s="12"/>
      <c r="N100" s="12"/>
      <c r="O100" s="12"/>
      <c r="P100" s="12"/>
      <c r="Q100" s="12"/>
      <c r="R100" s="12"/>
      <c r="S100" s="12"/>
    </row>
    <row r="101" spans="2:19" s="1" customFormat="1" ht="38.1" customHeight="1" x14ac:dyDescent="0.2"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12"/>
      <c r="N101" s="12"/>
      <c r="O101" s="12"/>
      <c r="P101" s="12"/>
      <c r="Q101" s="12"/>
      <c r="R101" s="12"/>
      <c r="S101" s="12"/>
    </row>
    <row r="102" spans="2:19" s="1" customFormat="1" ht="29.1" customHeight="1" x14ac:dyDescent="0.2"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12"/>
      <c r="N102" s="12"/>
      <c r="O102" s="12"/>
      <c r="P102" s="12"/>
      <c r="Q102" s="12"/>
      <c r="R102" s="12"/>
      <c r="S102" s="12"/>
    </row>
    <row r="103" spans="2:19" s="1" customFormat="1" ht="29.1" customHeight="1" x14ac:dyDescent="0.2"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12"/>
      <c r="N103" s="12"/>
      <c r="O103" s="12"/>
      <c r="P103" s="12"/>
      <c r="Q103" s="12"/>
      <c r="R103" s="12"/>
      <c r="S103" s="12"/>
    </row>
    <row r="104" spans="2:19" s="1" customFormat="1" ht="29.1" customHeight="1" x14ac:dyDescent="0.2"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12"/>
      <c r="N104" s="12"/>
      <c r="O104" s="12"/>
      <c r="P104" s="12"/>
      <c r="Q104" s="12"/>
      <c r="R104" s="12"/>
      <c r="S104" s="12"/>
    </row>
    <row r="105" spans="2:19" s="1" customFormat="1" ht="29.1" customHeight="1" x14ac:dyDescent="0.2">
      <c r="B105" s="30" t="s">
        <v>198</v>
      </c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12"/>
      <c r="P105" s="12"/>
      <c r="Q105" s="18" t="str">
        <f>IF((ISBLANK(#REF!)),"uzupełnij wpis!","")</f>
        <v/>
      </c>
      <c r="R105" s="12"/>
      <c r="S105" s="19"/>
    </row>
    <row r="106" spans="2:19" s="1" customFormat="1" ht="121.35" customHeight="1" x14ac:dyDescent="0.2">
      <c r="B106" s="88"/>
      <c r="C106" s="88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12"/>
      <c r="O106"/>
      <c r="P106"/>
      <c r="Q106" s="12"/>
      <c r="R106" s="12"/>
      <c r="S106" s="12"/>
    </row>
    <row r="107" spans="2:19" s="1" customFormat="1" ht="40.9" customHeight="1" x14ac:dyDescent="0.2">
      <c r="B107" s="29" t="s">
        <v>199</v>
      </c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12"/>
      <c r="P107" s="12"/>
      <c r="Q107" s="12"/>
      <c r="R107" s="12"/>
      <c r="S107" s="12"/>
    </row>
    <row r="108" spans="2:19" s="1" customFormat="1" ht="31.9" customHeight="1" x14ac:dyDescent="0.2">
      <c r="B108" s="24" t="s">
        <v>200</v>
      </c>
      <c r="C108" s="89"/>
      <c r="D108" s="89"/>
      <c r="E108" s="89"/>
      <c r="F108" s="89"/>
      <c r="G108" s="89"/>
      <c r="H108" s="89"/>
      <c r="I108" s="89"/>
      <c r="J108" s="89"/>
      <c r="K108" s="89"/>
      <c r="L108" s="89"/>
      <c r="M108" s="89"/>
      <c r="N108" s="12"/>
      <c r="O108" s="18" t="str">
        <f>IF((ISBLANK(C108)),"uzupełnij wpis!","")</f>
        <v>uzupełnij wpis!</v>
      </c>
      <c r="P108" s="12"/>
      <c r="Q108" s="19">
        <f>IF(O108&lt;&gt;"",1,0)</f>
        <v>1</v>
      </c>
      <c r="R108" s="12"/>
      <c r="S108" s="25">
        <f>SUM(Q70:Q101)</f>
        <v>1</v>
      </c>
    </row>
    <row r="109" spans="2:19" s="1" customFormat="1" ht="54.95" customHeight="1" x14ac:dyDescent="0.2">
      <c r="B109" s="30" t="s">
        <v>186</v>
      </c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12"/>
      <c r="P109" s="12"/>
      <c r="Q109" s="12"/>
      <c r="R109" s="12"/>
      <c r="S109" s="12"/>
    </row>
    <row r="110" spans="2:19" s="1" customFormat="1" ht="2.85" customHeight="1" x14ac:dyDescent="0.2"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</row>
    <row r="111" spans="2:19" s="1" customFormat="1" ht="60" customHeight="1" x14ac:dyDescent="0.2">
      <c r="B111" s="30" t="s">
        <v>187</v>
      </c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12"/>
      <c r="P111" s="12"/>
      <c r="Q111" s="12"/>
      <c r="R111" s="12"/>
      <c r="S111" s="12"/>
    </row>
    <row r="112" spans="2:19" s="1" customFormat="1" ht="2.85" customHeight="1" x14ac:dyDescent="0.2"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</row>
    <row r="113" spans="2:19" s="1" customFormat="1" ht="34.35" customHeight="1" x14ac:dyDescent="0.2">
      <c r="B113" s="67" t="s">
        <v>201</v>
      </c>
      <c r="C113" s="68"/>
      <c r="D113" s="68"/>
      <c r="E113" s="69"/>
      <c r="F113" s="80"/>
      <c r="G113" s="81"/>
      <c r="H113" s="81"/>
      <c r="I113" s="81"/>
      <c r="J113" s="81"/>
      <c r="K113" s="81"/>
      <c r="L113" s="82"/>
      <c r="M113" s="26"/>
      <c r="N113" s="26"/>
      <c r="O113" s="18" t="str">
        <f>IF((ISBLANK(F113)),"uzupełnij wpis!","")</f>
        <v>uzupełnij wpis!</v>
      </c>
      <c r="P113" s="12"/>
      <c r="Q113" s="19">
        <f>IF(O113&lt;&gt;"",1,0)</f>
        <v>1</v>
      </c>
      <c r="R113" s="12"/>
      <c r="S113" s="12"/>
    </row>
    <row r="114" spans="2:19" s="1" customFormat="1" ht="2.85" customHeight="1" x14ac:dyDescent="0.2"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</row>
    <row r="115" spans="2:19" s="1" customFormat="1" ht="35.450000000000003" customHeight="1" x14ac:dyDescent="0.2">
      <c r="B115" s="30" t="s">
        <v>202</v>
      </c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12"/>
      <c r="P115" s="12"/>
      <c r="Q115" s="12"/>
      <c r="R115" s="12"/>
      <c r="S115" s="12"/>
    </row>
    <row r="116" spans="2:19" s="1" customFormat="1" ht="142.35" customHeight="1" x14ac:dyDescent="0.2"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12"/>
      <c r="O116" s="12"/>
      <c r="P116" s="12"/>
      <c r="Q116" s="12"/>
      <c r="R116" s="12"/>
      <c r="S116" s="12"/>
    </row>
    <row r="117" spans="2:19" s="1" customFormat="1" ht="22.9" customHeight="1" x14ac:dyDescent="0.2"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</row>
    <row r="118" spans="2:19" s="1" customFormat="1" ht="114" customHeight="1" x14ac:dyDescent="0.2">
      <c r="B118" s="12"/>
      <c r="C118" s="12"/>
      <c r="D118" s="12"/>
      <c r="E118" s="12"/>
      <c r="F118" s="12"/>
      <c r="G118" s="12"/>
      <c r="H118" s="12"/>
      <c r="I118" s="84" t="s">
        <v>177</v>
      </c>
      <c r="J118" s="84"/>
      <c r="K118" s="84"/>
      <c r="L118" s="84"/>
      <c r="M118" s="84"/>
      <c r="N118" s="12"/>
      <c r="O118" s="12"/>
      <c r="P118" s="12"/>
      <c r="Q118" s="12"/>
      <c r="R118" s="12"/>
      <c r="S118" s="12"/>
    </row>
    <row r="119" spans="2:19" s="1" customFormat="1" ht="87.6" customHeight="1" x14ac:dyDescent="0.2">
      <c r="B119" s="85" t="s">
        <v>188</v>
      </c>
      <c r="C119" s="85"/>
      <c r="D119" s="85"/>
      <c r="E119" s="85"/>
      <c r="F119" s="85"/>
      <c r="G119" s="85"/>
      <c r="H119" s="85"/>
      <c r="I119" s="85"/>
      <c r="J119" s="85"/>
      <c r="K119" s="12"/>
      <c r="L119" s="12"/>
      <c r="M119" s="12"/>
      <c r="N119" s="12"/>
      <c r="O119" s="12"/>
      <c r="P119" s="12"/>
      <c r="Q119" s="25">
        <f>SUM(Q85:Q118)</f>
        <v>3</v>
      </c>
      <c r="R119" s="12"/>
      <c r="S119" s="12"/>
    </row>
    <row r="120" spans="2:19" s="1" customFormat="1" ht="12" customHeight="1" x14ac:dyDescent="0.2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2:19" s="1" customFormat="1" ht="44.45" customHeight="1" x14ac:dyDescent="0.35">
      <c r="B121"/>
      <c r="C121" s="27" t="str">
        <f>IF(Q119&gt;0,"Nie uzupełniono wszystkich danych (sprawdź poz. Nr 3, 9 i 12)","")</f>
        <v>Nie uzupełniono wszystkich danych (sprawdź poz. Nr 3, 9 i 12)</v>
      </c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2:19" ht="27" x14ac:dyDescent="0.35">
      <c r="C122" s="21" t="str">
        <f>C81</f>
        <v>Nie wypełniono wszystkich stawek !!!!!!</v>
      </c>
    </row>
  </sheetData>
  <sheetProtection algorithmName="SHA-512" hashValue="Az8kUxjV6C9nsfdEPWs89qcSu6uu+pXxISDMU6X4lM0zGKtTP9IRxKlpc0DD7A91o/BaA6FOXo1Akwx4JoV18w==" saltValue="hXvsdCB54S+1uJqpYXGd1g==" spinCount="100000" sheet="1" objects="1" scenarios="1" selectLockedCells="1"/>
  <mergeCells count="112">
    <mergeCell ref="B113:E113"/>
    <mergeCell ref="F113:L113"/>
    <mergeCell ref="B116:M116"/>
    <mergeCell ref="I118:M118"/>
    <mergeCell ref="B119:J119"/>
    <mergeCell ref="B89:J89"/>
    <mergeCell ref="L89:N89"/>
    <mergeCell ref="B90:N90"/>
    <mergeCell ref="B98:M98"/>
    <mergeCell ref="B100:E100"/>
    <mergeCell ref="F100:L100"/>
    <mergeCell ref="B105:N105"/>
    <mergeCell ref="B106:M106"/>
    <mergeCell ref="C108:M108"/>
    <mergeCell ref="B115:N115"/>
    <mergeCell ref="B92:E92"/>
    <mergeCell ref="B93:E93"/>
    <mergeCell ref="B94:E94"/>
    <mergeCell ref="B95:E95"/>
    <mergeCell ref="B97:N97"/>
    <mergeCell ref="B99:N99"/>
    <mergeCell ref="F101:L101"/>
    <mergeCell ref="F102:L102"/>
    <mergeCell ref="F103:L103"/>
    <mergeCell ref="B91:E91"/>
    <mergeCell ref="B3:E8"/>
    <mergeCell ref="G10:I11"/>
    <mergeCell ref="J10:J11"/>
    <mergeCell ref="K10:L11"/>
    <mergeCell ref="B85:E85"/>
    <mergeCell ref="F85:G85"/>
    <mergeCell ref="H85:N85"/>
    <mergeCell ref="B86:N86"/>
    <mergeCell ref="B88:J88"/>
    <mergeCell ref="L88:N88"/>
    <mergeCell ref="L75:M75"/>
    <mergeCell ref="L76:M76"/>
    <mergeCell ref="L77:M77"/>
    <mergeCell ref="L78:M78"/>
    <mergeCell ref="L79:M79"/>
    <mergeCell ref="L80:M80"/>
    <mergeCell ref="L29:M29"/>
    <mergeCell ref="L30:M30"/>
    <mergeCell ref="L31:M31"/>
    <mergeCell ref="L32:M32"/>
    <mergeCell ref="L33:M33"/>
    <mergeCell ref="L34:M34"/>
    <mergeCell ref="L35:M35"/>
    <mergeCell ref="L64:M64"/>
    <mergeCell ref="L45:M45"/>
    <mergeCell ref="L46:M46"/>
    <mergeCell ref="L47:M47"/>
    <mergeCell ref="L48:M48"/>
    <mergeCell ref="B24:L24"/>
    <mergeCell ref="B26:L26"/>
    <mergeCell ref="L37:M37"/>
    <mergeCell ref="L38:M38"/>
    <mergeCell ref="L39:M39"/>
    <mergeCell ref="L40:M40"/>
    <mergeCell ref="L41:M41"/>
    <mergeCell ref="L42:M42"/>
    <mergeCell ref="L43:M43"/>
    <mergeCell ref="L44:M44"/>
    <mergeCell ref="L36:M36"/>
    <mergeCell ref="B82:E82"/>
    <mergeCell ref="B83:E83"/>
    <mergeCell ref="B87:N87"/>
    <mergeCell ref="B101:E101"/>
    <mergeCell ref="B102:E102"/>
    <mergeCell ref="B103:E103"/>
    <mergeCell ref="B104:E104"/>
    <mergeCell ref="E14:G14"/>
    <mergeCell ref="F82:M82"/>
    <mergeCell ref="F83:M83"/>
    <mergeCell ref="F91:L91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B107:N107"/>
    <mergeCell ref="B109:N109"/>
    <mergeCell ref="B111:N111"/>
    <mergeCell ref="F95:L95"/>
    <mergeCell ref="L74:M74"/>
    <mergeCell ref="B16:I16"/>
    <mergeCell ref="B18:I18"/>
    <mergeCell ref="B20:I20"/>
    <mergeCell ref="B22:I22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49:M49"/>
    <mergeCell ref="L50:M50"/>
    <mergeCell ref="F104:L104"/>
    <mergeCell ref="F92:L92"/>
    <mergeCell ref="F93:L93"/>
    <mergeCell ref="F94:L94"/>
  </mergeCells>
  <conditionalFormatting sqref="B3">
    <cfRule type="notContainsBlanks" dxfId="27" priority="28">
      <formula>LEN(TRIM(B3))&gt;0</formula>
    </cfRule>
  </conditionalFormatting>
  <conditionalFormatting sqref="G10 K10">
    <cfRule type="notContainsBlanks" dxfId="26" priority="27">
      <formula>LEN(TRIM(G10))&gt;0</formula>
    </cfRule>
  </conditionalFormatting>
  <conditionalFormatting sqref="R30:R80 O30:O80">
    <cfRule type="cellIs" dxfId="25" priority="25" operator="equal">
      <formula>""</formula>
    </cfRule>
    <cfRule type="cellIs" dxfId="24" priority="26" operator="notEqual">
      <formula>"OK"</formula>
    </cfRule>
  </conditionalFormatting>
  <conditionalFormatting sqref="R30:S80">
    <cfRule type="cellIs" dxfId="23" priority="24" operator="greaterThan">
      <formula>0</formula>
    </cfRule>
  </conditionalFormatting>
  <conditionalFormatting sqref="O85">
    <cfRule type="cellIs" dxfId="22" priority="16" operator="equal">
      <formula>""</formula>
    </cfRule>
    <cfRule type="cellIs" dxfId="21" priority="17" operator="notEqual">
      <formula>"OK"</formula>
    </cfRule>
  </conditionalFormatting>
  <conditionalFormatting sqref="Q105">
    <cfRule type="cellIs" dxfId="20" priority="22" operator="equal">
      <formula>""</formula>
    </cfRule>
    <cfRule type="cellIs" dxfId="19" priority="23" operator="notEqual">
      <formula>"OK"</formula>
    </cfRule>
  </conditionalFormatting>
  <conditionalFormatting sqref="S105">
    <cfRule type="cellIs" dxfId="18" priority="20" operator="equal">
      <formula>""</formula>
    </cfRule>
    <cfRule type="cellIs" dxfId="17" priority="21" operator="notEqual">
      <formula>"OK"</formula>
    </cfRule>
  </conditionalFormatting>
  <conditionalFormatting sqref="S105">
    <cfRule type="cellIs" dxfId="16" priority="19" operator="greaterThan">
      <formula>0</formula>
    </cfRule>
  </conditionalFormatting>
  <conditionalFormatting sqref="Q85">
    <cfRule type="cellIs" dxfId="15" priority="14" operator="equal">
      <formula>""</formula>
    </cfRule>
    <cfRule type="cellIs" dxfId="14" priority="15" operator="notEqual">
      <formula>"OK"</formula>
    </cfRule>
  </conditionalFormatting>
  <conditionalFormatting sqref="Q85">
    <cfRule type="cellIs" dxfId="13" priority="13" operator="greaterThan">
      <formula>0</formula>
    </cfRule>
  </conditionalFormatting>
  <conditionalFormatting sqref="F85:G85">
    <cfRule type="notContainsBlanks" dxfId="12" priority="18">
      <formula>LEN(TRIM(F85))&gt;0</formula>
    </cfRule>
  </conditionalFormatting>
  <conditionalFormatting sqref="O113">
    <cfRule type="cellIs" dxfId="11" priority="11" operator="equal">
      <formula>""</formula>
    </cfRule>
    <cfRule type="cellIs" dxfId="10" priority="12" operator="notEqual">
      <formula>"OK"</formula>
    </cfRule>
  </conditionalFormatting>
  <conditionalFormatting sqref="Q113">
    <cfRule type="cellIs" dxfId="9" priority="9" operator="equal">
      <formula>""</formula>
    </cfRule>
    <cfRule type="cellIs" dxfId="8" priority="10" operator="notEqual">
      <formula>"OK"</formula>
    </cfRule>
  </conditionalFormatting>
  <conditionalFormatting sqref="Q113">
    <cfRule type="cellIs" dxfId="7" priority="8" operator="greaterThan">
      <formula>0</formula>
    </cfRule>
  </conditionalFormatting>
  <conditionalFormatting sqref="F113:L113">
    <cfRule type="notContainsBlanks" dxfId="6" priority="7">
      <formula>LEN(TRIM(F113))&gt;0</formula>
    </cfRule>
  </conditionalFormatting>
  <conditionalFormatting sqref="O108">
    <cfRule type="cellIs" dxfId="5" priority="5" operator="equal">
      <formula>""</formula>
    </cfRule>
    <cfRule type="cellIs" dxfId="4" priority="6" operator="notEqual">
      <formula>"OK"</formula>
    </cfRule>
  </conditionalFormatting>
  <conditionalFormatting sqref="Q108">
    <cfRule type="cellIs" dxfId="3" priority="3" operator="equal">
      <formula>""</formula>
    </cfRule>
    <cfRule type="cellIs" dxfId="2" priority="4" operator="notEqual">
      <formula>"OK"</formula>
    </cfRule>
  </conditionalFormatting>
  <conditionalFormatting sqref="Q108">
    <cfRule type="cellIs" dxfId="1" priority="2" operator="greaterThan">
      <formula>0</formula>
    </cfRule>
  </conditionalFormatting>
  <conditionalFormatting sqref="C108:M108">
    <cfRule type="containsBlanks" dxfId="0" priority="1">
      <formula>LEN(TRIM(C108))=0</formula>
    </cfRule>
  </conditionalFormatting>
  <dataValidations count="1">
    <dataValidation type="decimal" allowBlank="1" showInputMessage="1" showErrorMessage="1" error="Wprowadź kwotę większą od 0" sqref="H30:H80">
      <formula1>0</formula1>
      <formula2>10000000000000000000</formula2>
    </dataValidation>
  </dataValidations>
  <pageMargins left="0.7" right="0.7" top="0.75" bottom="0.75" header="0.3" footer="0.3"/>
  <pageSetup paperSize="9" scale="91" fitToHeight="0" orientation="landscape" r:id="rId1"/>
  <headerFooter alignWithMargins="0"/>
  <rowBreaks count="3" manualBreakCount="3">
    <brk id="28" min="1" max="13" man="1"/>
    <brk id="90" min="1" max="13" man="1"/>
    <brk id="98" min="1" max="13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="Usuń wprowadzone dane i wybierz z listy">
          <x14:formula1>
            <xm:f>Arkusz1!$C$5:$C$6</xm:f>
          </x14:formula1>
          <xm:sqref>F85:G85</xm:sqref>
        </x14:dataValidation>
        <x14:dataValidation type="list" allowBlank="1" showInputMessage="1" showErrorMessage="1" error="Usuń wprowadzone dane i wybierz z listy">
          <x14:formula1>
            <xm:f>Arkusz1!$E$5:$E$11</xm:f>
          </x14:formula1>
          <xm:sqref>F113:L113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Arkusz1</vt:lpstr>
      <vt:lpstr>Formularz ofertowy</vt:lpstr>
      <vt:lpstr>'Formularz ofertowy'!Obszar_wydruku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Jarosław Tyborski</cp:lastModifiedBy>
  <cp:lastPrinted>2024-11-03T20:38:14Z</cp:lastPrinted>
  <dcterms:created xsi:type="dcterms:W3CDTF">2024-10-23T06:39:31Z</dcterms:created>
  <dcterms:modified xsi:type="dcterms:W3CDTF">2024-11-13T13:47:18Z</dcterms:modified>
</cp:coreProperties>
</file>