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krzyzanowski\Documents\2024\prowizorium\przetarg\"/>
    </mc:Choice>
  </mc:AlternateContent>
  <xr:revisionPtr revIDLastSave="0" documentId="13_ncr:1_{728825EE-8F5E-4CEA-B0AE-60DBB133C588}" xr6:coauthVersionLast="47" xr6:coauthVersionMax="47" xr10:uidLastSave="{00000000-0000-0000-0000-000000000000}"/>
  <workbookProtection workbookAlgorithmName="SHA-512" workbookHashValue="djUBExtxZ8ykcWVyEm3YPLSH5xbiN0wJ4G2q/vUtjUWeovjEpv+/pl07ATzZJdB38zMIaZ1b6i/MNLLRXeIgdA==" workbookSaltValue="fzj6g4FEcMdxcZmop8sSrw==" workbookSpinCount="100000" lockStructure="1"/>
  <bookViews>
    <workbookView xWindow="-98" yWindow="-98" windowWidth="28996" windowHeight="15675" firstSheet="1" activeTab="1" xr2:uid="{00000000-000D-0000-FFFF-FFFF00000000}"/>
  </bookViews>
  <sheets>
    <sheet name="Arkusz1" sheetId="3" state="hidden" r:id="rId1"/>
    <sheet name="Formularz ofertowy" sheetId="2" r:id="rId2"/>
  </sheets>
  <definedNames>
    <definedName name="_xlnm.Print_Area" localSheetId="1">'Formularz ofertowy'!$B$1:$N$116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8" i="2" l="1"/>
  <c r="O32" i="2"/>
  <c r="R32" i="2" s="1"/>
  <c r="O105" i="2"/>
  <c r="Q105" i="2" s="1"/>
  <c r="O110" i="2"/>
  <c r="Q110" i="2" s="1"/>
  <c r="O82" i="2"/>
  <c r="Q82" i="2" s="1"/>
  <c r="S77" i="2"/>
  <c r="O77" i="2"/>
  <c r="R77" i="2" s="1"/>
  <c r="S76" i="2"/>
  <c r="O76" i="2"/>
  <c r="R76" i="2" s="1"/>
  <c r="S75" i="2"/>
  <c r="O75" i="2"/>
  <c r="R75" i="2" s="1"/>
  <c r="S74" i="2"/>
  <c r="O74" i="2"/>
  <c r="R74" i="2" s="1"/>
  <c r="S73" i="2"/>
  <c r="O73" i="2"/>
  <c r="R73" i="2" s="1"/>
  <c r="S72" i="2"/>
  <c r="O72" i="2"/>
  <c r="R72" i="2" s="1"/>
  <c r="S71" i="2"/>
  <c r="O71" i="2"/>
  <c r="R71" i="2" s="1"/>
  <c r="S70" i="2"/>
  <c r="O70" i="2"/>
  <c r="R70" i="2" s="1"/>
  <c r="S69" i="2"/>
  <c r="O69" i="2"/>
  <c r="R69" i="2" s="1"/>
  <c r="S68" i="2"/>
  <c r="O68" i="2"/>
  <c r="R68" i="2" s="1"/>
  <c r="S67" i="2"/>
  <c r="O67" i="2"/>
  <c r="R67" i="2" s="1"/>
  <c r="S66" i="2"/>
  <c r="O66" i="2"/>
  <c r="R66" i="2" s="1"/>
  <c r="S65" i="2"/>
  <c r="O65" i="2"/>
  <c r="R65" i="2" s="1"/>
  <c r="S64" i="2"/>
  <c r="O64" i="2"/>
  <c r="R64" i="2" s="1"/>
  <c r="S63" i="2"/>
  <c r="O63" i="2"/>
  <c r="R63" i="2" s="1"/>
  <c r="S62" i="2"/>
  <c r="O62" i="2"/>
  <c r="R62" i="2" s="1"/>
  <c r="Q102" i="2"/>
  <c r="S61" i="2"/>
  <c r="O61" i="2"/>
  <c r="R61" i="2" s="1"/>
  <c r="S60" i="2"/>
  <c r="O60" i="2"/>
  <c r="R60" i="2" s="1"/>
  <c r="S59" i="2"/>
  <c r="O59" i="2"/>
  <c r="R59" i="2" s="1"/>
  <c r="S58" i="2"/>
  <c r="O58" i="2"/>
  <c r="R58" i="2" s="1"/>
  <c r="S57" i="2"/>
  <c r="O57" i="2"/>
  <c r="R57" i="2" s="1"/>
  <c r="S56" i="2"/>
  <c r="O56" i="2"/>
  <c r="R56" i="2" s="1"/>
  <c r="S55" i="2"/>
  <c r="O55" i="2"/>
  <c r="R55" i="2" s="1"/>
  <c r="S54" i="2"/>
  <c r="O54" i="2"/>
  <c r="R54" i="2" s="1"/>
  <c r="S53" i="2"/>
  <c r="O53" i="2"/>
  <c r="R53" i="2" s="1"/>
  <c r="S52" i="2"/>
  <c r="O52" i="2"/>
  <c r="R52" i="2" s="1"/>
  <c r="S51" i="2"/>
  <c r="O51" i="2"/>
  <c r="R51" i="2" s="1"/>
  <c r="S50" i="2"/>
  <c r="O50" i="2"/>
  <c r="R50" i="2" s="1"/>
  <c r="O49" i="2"/>
  <c r="O48" i="2"/>
  <c r="S47" i="2"/>
  <c r="O47" i="2"/>
  <c r="R47" i="2" s="1"/>
  <c r="O46" i="2"/>
  <c r="O45" i="2"/>
  <c r="O44" i="2"/>
  <c r="O43" i="2"/>
  <c r="S42" i="2"/>
  <c r="O42" i="2"/>
  <c r="R42" i="2" s="1"/>
  <c r="O38" i="2"/>
  <c r="S37" i="2"/>
  <c r="O37" i="2"/>
  <c r="R37" i="2" s="1"/>
  <c r="S32" i="2"/>
  <c r="S78" i="2" s="1"/>
  <c r="O30" i="2"/>
  <c r="Q116" i="2" l="1"/>
  <c r="S105" i="2"/>
  <c r="R78" i="2"/>
  <c r="C78" i="2" s="1"/>
  <c r="C119" i="2" s="1"/>
  <c r="I77" i="2"/>
  <c r="I76" i="2"/>
  <c r="K76" i="2" s="1"/>
  <c r="L76" i="2" s="1"/>
  <c r="I75" i="2"/>
  <c r="I74" i="2"/>
  <c r="K74" i="2" s="1"/>
  <c r="I73" i="2"/>
  <c r="K73" i="2" s="1"/>
  <c r="I72" i="2"/>
  <c r="I71" i="2"/>
  <c r="K71" i="2" s="1"/>
  <c r="I70" i="2"/>
  <c r="I69" i="2"/>
  <c r="I68" i="2"/>
  <c r="K68" i="2" s="1"/>
  <c r="L68" i="2" s="1"/>
  <c r="I67" i="2"/>
  <c r="I66" i="2"/>
  <c r="K66" i="2" s="1"/>
  <c r="I65" i="2"/>
  <c r="I64" i="2"/>
  <c r="I63" i="2"/>
  <c r="I62" i="2"/>
  <c r="I61" i="2"/>
  <c r="I60" i="2"/>
  <c r="K60" i="2" s="1"/>
  <c r="L60" i="2" s="1"/>
  <c r="I59" i="2"/>
  <c r="I58" i="2"/>
  <c r="K58" i="2" s="1"/>
  <c r="I57" i="2"/>
  <c r="I56" i="2"/>
  <c r="I55" i="2"/>
  <c r="K55" i="2" s="1"/>
  <c r="I54" i="2"/>
  <c r="I53" i="2"/>
  <c r="I52" i="2"/>
  <c r="K52" i="2" s="1"/>
  <c r="L52" i="2" s="1"/>
  <c r="I51" i="2"/>
  <c r="I50" i="2"/>
  <c r="I47" i="2"/>
  <c r="I42" i="2"/>
  <c r="I37" i="2"/>
  <c r="K37" i="2" s="1"/>
  <c r="I32" i="2"/>
  <c r="L73" i="2" l="1"/>
  <c r="K75" i="2"/>
  <c r="L75" i="2" s="1"/>
  <c r="K67" i="2"/>
  <c r="L67" i="2" s="1"/>
  <c r="K65" i="2"/>
  <c r="L65" i="2" s="1"/>
  <c r="K59" i="2"/>
  <c r="L59" i="2" s="1"/>
  <c r="K57" i="2"/>
  <c r="L57" i="2" s="1"/>
  <c r="K51" i="2"/>
  <c r="L51" i="2" s="1"/>
  <c r="K47" i="2"/>
  <c r="L47" i="2" s="1"/>
  <c r="L37" i="2"/>
  <c r="L55" i="2"/>
  <c r="L71" i="2"/>
  <c r="K53" i="2"/>
  <c r="L53" i="2" s="1"/>
  <c r="L58" i="2"/>
  <c r="K61" i="2"/>
  <c r="L61" i="2" s="1"/>
  <c r="L66" i="2"/>
  <c r="K69" i="2"/>
  <c r="L69" i="2" s="1"/>
  <c r="L74" i="2"/>
  <c r="K77" i="2"/>
  <c r="L77" i="2" s="1"/>
  <c r="K42" i="2"/>
  <c r="L42" i="2" s="1"/>
  <c r="K56" i="2"/>
  <c r="L56" i="2" s="1"/>
  <c r="K64" i="2"/>
  <c r="L64" i="2" s="1"/>
  <c r="K72" i="2"/>
  <c r="L72" i="2" s="1"/>
  <c r="K63" i="2"/>
  <c r="L63" i="2" s="1"/>
  <c r="K50" i="2"/>
  <c r="L50" i="2" s="1"/>
  <c r="F79" i="2"/>
  <c r="K32" i="2"/>
  <c r="L32" i="2" s="1"/>
  <c r="K54" i="2"/>
  <c r="L54" i="2" s="1"/>
  <c r="K62" i="2"/>
  <c r="L62" i="2" s="1"/>
  <c r="K70" i="2"/>
  <c r="L70" i="2" s="1"/>
  <c r="F80" i="2" l="1"/>
  <c r="B26" i="2" s="1"/>
</calcChain>
</file>

<file path=xl/sharedStrings.xml><?xml version="1.0" encoding="utf-8"?>
<sst xmlns="http://schemas.openxmlformats.org/spreadsheetml/2006/main" count="230" uniqueCount="150">
  <si>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</si>
  <si>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</si>
  <si>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</si>
  <si>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</si>
  <si>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</si>
  <si>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</si>
  <si>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</si>
  <si>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</si>
  <si>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</si>
  <si>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</si>
  <si>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</si>
  <si>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</si>
  <si>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</si>
  <si>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</si>
  <si>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</si>
  <si>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</si>
  <si>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</si>
  <si>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</si>
  <si>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</si>
  <si>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</si>
  <si>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</si>
  <si>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</si>
  <si>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</si>
  <si>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</si>
  <si>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</si>
  <si>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</si>
  <si>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</si>
  <si>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</si>
  <si>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</si>
  <si>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</si>
  <si>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</si>
  <si>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</si>
  <si>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</si>
  <si>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</si>
  <si>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</si>
  <si>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</si>
  <si>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</si>
  <si>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</si>
  <si>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</si>
  <si>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</si>
  <si>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</si>
  <si>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</si>
  <si>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</si>
  <si>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</si>
  <si>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</si>
  <si>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</si>
  <si>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</si>
  <si>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</si>
  <si>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</si>
  <si>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</si>
  <si>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</si>
  <si>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</si>
  <si>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</si>
  <si>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</si>
  <si>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</si>
  <si>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</si>
  <si>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</si>
  <si>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128</t>
  </si>
  <si>
    <t>PODK-FORM</t>
  </si>
  <si>
    <t>Podkrzesywanie i formowanie drzewek na uprawach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</si>
  <si>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</si>
  <si>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</si>
  <si>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</si>
  <si>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</si>
  <si>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</si>
  <si>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</si>
  <si>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138</t>
  </si>
  <si>
    <t>ZAB-OSŁON</t>
  </si>
  <si>
    <t>Zabezpieczanie drzewek przed spałowaniem osłonkami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</si>
  <si>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</si>
  <si>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</si>
  <si>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</si>
  <si>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</si>
  <si>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</si>
  <si>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</si>
  <si>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</si>
  <si>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</si>
  <si>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</si>
  <si>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</si>
  <si>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</si>
  <si>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</si>
  <si>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</si>
  <si>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</si>
  <si>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</si>
  <si>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</si>
  <si>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</si>
  <si>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</si>
  <si>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</si>
  <si>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</si>
  <si>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</si>
  <si>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</si>
  <si>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</si>
  <si>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</si>
  <si>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</si>
  <si>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</si>
  <si>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</si>
  <si>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</si>
  <si>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</si>
  <si>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</si>
  <si>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</si>
  <si>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</si>
  <si>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</si>
  <si>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</si>
  <si>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</si>
  <si>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</si>
  <si>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</si>
  <si>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</si>
  <si>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</si>
  <si>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</si>
  <si>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</si>
  <si>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</si>
  <si>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</si>
  <si>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</si>
  <si>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</si>
  <si>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</si>
  <si>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</si>
  <si>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</si>
  <si>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</si>
  <si>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</si>
  <si>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</si>
  <si>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</si>
  <si>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Lutówko w roku 2025''  składamy niniejszym ofertę na pakiet 1 tego zamówienia: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</si>
  <si>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</si>
  <si>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</si>
  <si>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</si>
  <si>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</si>
  <si>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</si>
  <si>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</si>
  <si>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 xml:space="preserve">3. Informujemy, że wybór oferty </t>
  </si>
  <si>
    <t xml:space="preserve">Wartość ww. towaru lub usługi objętego obowiązkiem podatkowym Zamawiającego bez kwoty podatku od towarów i usług (VAT) wynosi:
</t>
  </si>
  <si>
    <t>PLN</t>
  </si>
  <si>
    <t>Stawka podatku od towaru i usług (VAT), która zgodnie z naszą wiedzą będzie miała zastosowanie to</t>
  </si>
  <si>
    <t>%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</si>
  <si>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</si>
  <si>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</si>
  <si>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</si>
  <si>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</si>
  <si>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</si>
  <si>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</si>
  <si>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</si>
  <si>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</si>
  <si>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</si>
  <si>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</si>
  <si>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</si>
  <si>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 xml:space="preserve">Uzasadnienie zastrzeżenia ww. informacji jako tajemnicy przedsiębiorstwa zostało załączone do naszej oferty. 
9. Wszelką korespondencję w sprawie niniejszego postępowania należy kierować na:
</t>
  </si>
  <si>
    <t>e-mail: ___________________________________________________________________</t>
  </si>
  <si>
    <t xml:space="preserve">12. Oświadczamy, że Wykonawca jest:
        </t>
  </si>
  <si>
    <t xml:space="preserve">13. Załącznikami do niniejszej oferty są:
</t>
  </si>
  <si>
    <t>prowadzić do powstania u Zamawiającego obowiązku podatkowego zgodnie  z przepisami o podatku  od towarów i usług.</t>
  </si>
  <si>
    <t>Nazwa (rodzaj) towaru lub usługi, których dostawa lub świadczenie będzie prowadzić do powstania u Zamawiającego obowiązku podatkowego zgodnie z przepisami o podatku od towarów i usług (VAT):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</si>
</sst>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2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0" fontId="11" fillId="0" borderId="0"/>
  </cellStyleXfs>
  <cellXfs count="9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vertical="top"/>
    </xf>
    <xf numFmtId="49" fontId="6" fillId="2" borderId="0" xfId="0" applyNumberFormat="1" applyFont="1" applyFill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3" fillId="0" borderId="0" xfId="0" applyFont="1"/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Protection="1">
      <protection locked="0"/>
    </xf>
    <xf numFmtId="0" fontId="11" fillId="0" borderId="0" xfId="2"/>
    <xf numFmtId="0" fontId="5" fillId="2" borderId="0" xfId="0" applyFont="1" applyFill="1" applyAlignment="1">
      <alignment vertical="center" wrapText="1"/>
    </xf>
    <xf numFmtId="0" fontId="1" fillId="2" borderId="15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</xf>
    <xf numFmtId="49" fontId="5" fillId="2" borderId="0" xfId="0" applyNumberFormat="1" applyFont="1" applyFill="1" applyAlignment="1" applyProtection="1">
      <alignment vertical="top"/>
    </xf>
    <xf numFmtId="0" fontId="1" fillId="0" borderId="0" xfId="0" applyFont="1" applyAlignment="1" applyProtection="1">
      <alignment horizontal="left"/>
    </xf>
    <xf numFmtId="0" fontId="1" fillId="2" borderId="0" xfId="0" applyFont="1" applyFill="1" applyProtection="1"/>
    <xf numFmtId="49" fontId="6" fillId="2" borderId="0" xfId="0" applyNumberFormat="1" applyFont="1" applyFill="1" applyAlignment="1" applyProtection="1">
      <alignment vertical="center"/>
    </xf>
    <xf numFmtId="0" fontId="14" fillId="0" borderId="0" xfId="0" applyFont="1"/>
    <xf numFmtId="0" fontId="0" fillId="0" borderId="0" xfId="0" applyProtection="1">
      <protection hidden="1"/>
    </xf>
    <xf numFmtId="0" fontId="1" fillId="2" borderId="15" xfId="0" applyFont="1" applyFill="1" applyBorder="1" applyAlignment="1" applyProtection="1">
      <alignment horizontal="center" vertical="top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1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4" borderId="17" xfId="0" applyFont="1" applyFill="1" applyBorder="1" applyAlignment="1" applyProtection="1">
      <alignment horizontal="left" vertical="center" wrapText="1"/>
      <protection locked="0"/>
    </xf>
    <xf numFmtId="0" fontId="5" fillId="4" borderId="18" xfId="0" applyFont="1" applyFill="1" applyBorder="1" applyAlignment="1" applyProtection="1">
      <alignment horizontal="left" vertical="center" wrapText="1"/>
      <protection locked="0"/>
    </xf>
    <xf numFmtId="0" fontId="5" fillId="4" borderId="19" xfId="0" applyFont="1" applyFill="1" applyBorder="1" applyAlignment="1" applyProtection="1">
      <alignment horizontal="left" vertical="center" wrapText="1"/>
      <protection locked="0"/>
    </xf>
    <xf numFmtId="0" fontId="1" fillId="2" borderId="15" xfId="0" applyFont="1" applyFill="1" applyBorder="1" applyAlignment="1" applyProtection="1">
      <alignment horizontal="center" vertical="top" wrapText="1"/>
      <protection locked="0"/>
    </xf>
    <xf numFmtId="0" fontId="5" fillId="2" borderId="17" xfId="0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center"/>
    </xf>
    <xf numFmtId="0" fontId="5" fillId="2" borderId="0" xfId="0" applyFont="1" applyFill="1" applyAlignment="1" applyProtection="1">
      <alignment horizontal="left" vertical="top" wrapText="1"/>
    </xf>
    <xf numFmtId="0" fontId="5" fillId="2" borderId="15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wrapText="1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1" fillId="4" borderId="11" xfId="0" applyFont="1" applyFill="1" applyBorder="1" applyAlignment="1" applyProtection="1">
      <alignment horizontal="center" vertical="center" wrapText="1"/>
      <protection locked="0"/>
    </xf>
    <xf numFmtId="0" fontId="1" fillId="4" borderId="12" xfId="0" applyFont="1" applyFill="1" applyBorder="1" applyAlignment="1" applyProtection="1">
      <alignment horizontal="center" vertical="center" wrapText="1"/>
      <protection locked="0"/>
    </xf>
    <xf numFmtId="0" fontId="1" fillId="4" borderId="13" xfId="0" applyFont="1" applyFill="1" applyBorder="1" applyAlignment="1" applyProtection="1">
      <alignment horizontal="center" vertical="center" wrapText="1"/>
      <protection locked="0"/>
    </xf>
    <xf numFmtId="49" fontId="6" fillId="4" borderId="6" xfId="0" applyNumberFormat="1" applyFont="1" applyFill="1" applyBorder="1" applyAlignment="1" applyProtection="1">
      <alignment horizontal="left"/>
      <protection locked="0"/>
    </xf>
    <xf numFmtId="49" fontId="6" fillId="4" borderId="7" xfId="0" applyNumberFormat="1" applyFont="1" applyFill="1" applyBorder="1" applyAlignment="1" applyProtection="1">
      <alignment horizontal="left"/>
      <protection locked="0"/>
    </xf>
    <xf numFmtId="49" fontId="6" fillId="4" borderId="8" xfId="0" applyNumberFormat="1" applyFont="1" applyFill="1" applyBorder="1" applyAlignment="1" applyProtection="1">
      <alignment horizontal="left"/>
      <protection locked="0"/>
    </xf>
    <xf numFmtId="49" fontId="6" fillId="4" borderId="11" xfId="0" applyNumberFormat="1" applyFont="1" applyFill="1" applyBorder="1" applyAlignment="1" applyProtection="1">
      <alignment horizontal="left"/>
      <protection locked="0"/>
    </xf>
    <xf numFmtId="49" fontId="6" fillId="4" borderId="12" xfId="0" applyNumberFormat="1" applyFont="1" applyFill="1" applyBorder="1" applyAlignment="1" applyProtection="1">
      <alignment horizontal="left"/>
      <protection locked="0"/>
    </xf>
    <xf numFmtId="49" fontId="6" fillId="4" borderId="13" xfId="0" applyNumberFormat="1" applyFont="1" applyFill="1" applyBorder="1" applyAlignment="1" applyProtection="1">
      <alignment horizontal="left"/>
      <protection locked="0"/>
    </xf>
    <xf numFmtId="49" fontId="6" fillId="2" borderId="14" xfId="0" applyNumberFormat="1" applyFont="1" applyFill="1" applyBorder="1" applyAlignment="1">
      <alignment horizontal="left"/>
    </xf>
    <xf numFmtId="49" fontId="6" fillId="2" borderId="16" xfId="0" applyNumberFormat="1" applyFont="1" applyFill="1" applyBorder="1" applyAlignment="1">
      <alignment horizontal="left"/>
    </xf>
    <xf numFmtId="49" fontId="6" fillId="4" borderId="15" xfId="0" applyNumberFormat="1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5" borderId="17" xfId="0" applyFont="1" applyFill="1" applyBorder="1" applyAlignment="1" applyProtection="1">
      <alignment horizontal="center" vertical="center" wrapText="1"/>
      <protection locked="0"/>
    </xf>
    <xf numFmtId="0" fontId="5" fillId="5" borderId="19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>
      <alignment horizontal="left" wrapText="1"/>
    </xf>
    <xf numFmtId="0" fontId="5" fillId="2" borderId="18" xfId="0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17" xfId="0" applyFont="1" applyFill="1" applyBorder="1" applyAlignment="1" applyProtection="1">
      <alignment horizontal="left" vertical="top"/>
      <protection locked="0"/>
    </xf>
    <xf numFmtId="0" fontId="5" fillId="2" borderId="18" xfId="0" applyFont="1" applyFill="1" applyBorder="1" applyAlignment="1" applyProtection="1">
      <alignment horizontal="left" vertical="top"/>
      <protection locked="0"/>
    </xf>
    <xf numFmtId="0" fontId="5" fillId="2" borderId="19" xfId="0" applyFont="1" applyFill="1" applyBorder="1" applyAlignment="1" applyProtection="1">
      <alignment horizontal="left" vertical="top"/>
      <protection locked="0"/>
    </xf>
    <xf numFmtId="49" fontId="9" fillId="2" borderId="15" xfId="0" applyNumberFormat="1" applyFont="1" applyFill="1" applyBorder="1" applyAlignment="1" applyProtection="1">
      <alignment horizont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 xr:uid="{2E272148-E1ED-420D-BF64-91E1D6698BB6}"/>
    <cellStyle name="Walutowy" xfId="1" builtinId="4"/>
  </cellStyles>
  <dxfs count="35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27ADD-C003-4AFD-9EE4-A875D85A03A0}">
  <dimension ref="C5:E11"/>
  <sheetViews>
    <sheetView workbookViewId="0">
      <selection activeCell="C16" sqref="C16"/>
    </sheetView>
  </sheetViews>
  <sheetFormatPr defaultColWidth="9.1328125" defaultRowHeight="12.75" x14ac:dyDescent="0.35"/>
  <cols>
    <col min="1" max="4" width="9.1328125" style="20"/>
    <col min="5" max="5" width="53.1328125" style="20" bestFit="1" customWidth="1"/>
    <col min="6" max="16384" width="9.1328125" style="20"/>
  </cols>
  <sheetData>
    <row r="5" spans="3:5" x14ac:dyDescent="0.35">
      <c r="C5" s="20" t="s">
        <v>133</v>
      </c>
      <c r="E5" s="20" t="s">
        <v>134</v>
      </c>
    </row>
    <row r="6" spans="3:5" x14ac:dyDescent="0.35">
      <c r="C6" s="20" t="s">
        <v>135</v>
      </c>
      <c r="E6" s="20" t="s">
        <v>136</v>
      </c>
    </row>
    <row r="7" spans="3:5" x14ac:dyDescent="0.35">
      <c r="E7" s="20" t="s">
        <v>137</v>
      </c>
    </row>
    <row r="8" spans="3:5" x14ac:dyDescent="0.35">
      <c r="E8" s="20" t="s">
        <v>138</v>
      </c>
    </row>
    <row r="9" spans="3:5" x14ac:dyDescent="0.35">
      <c r="E9" s="20" t="s">
        <v>139</v>
      </c>
    </row>
    <row r="10" spans="3:5" x14ac:dyDescent="0.35">
      <c r="E10" s="20" t="s">
        <v>140</v>
      </c>
    </row>
    <row r="11" spans="3:5" x14ac:dyDescent="0.35">
      <c r="E11" s="20" t="s">
        <v>141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19"/>
  <sheetViews>
    <sheetView tabSelected="1" workbookViewId="0">
      <selection activeCell="B3" sqref="B3:E8"/>
    </sheetView>
  </sheetViews>
  <sheetFormatPr defaultColWidth="0" defaultRowHeight="12.75" zeroHeight="1" x14ac:dyDescent="0.35"/>
  <cols>
    <col min="1" max="1" width="0.1328125" style="29" customWidth="1"/>
    <col min="2" max="2" width="5.796875" style="29" customWidth="1"/>
    <col min="3" max="3" width="7.19921875" style="29" customWidth="1"/>
    <col min="4" max="4" width="11.1328125" style="29" customWidth="1"/>
    <col min="5" max="5" width="43.86328125" style="29" customWidth="1"/>
    <col min="6" max="6" width="6.796875" style="29" customWidth="1"/>
    <col min="7" max="7" width="10.1328125" style="29" customWidth="1"/>
    <col min="8" max="8" width="11.1328125" style="29" customWidth="1"/>
    <col min="9" max="9" width="12.796875" style="29" customWidth="1"/>
    <col min="10" max="10" width="6.796875" style="29" customWidth="1"/>
    <col min="11" max="11" width="9.53125" style="29" customWidth="1"/>
    <col min="12" max="12" width="9" style="29" customWidth="1"/>
    <col min="13" max="14" width="7.46484375" style="29" customWidth="1"/>
    <col min="15" max="15" width="16.796875" style="29" bestFit="1" customWidth="1"/>
    <col min="16" max="18" width="7.46484375" style="29" hidden="1" customWidth="1"/>
    <col min="19" max="16384" width="8.86328125" style="29" hidden="1"/>
  </cols>
  <sheetData>
    <row r="1" spans="2:15" s="1" customFormat="1" ht="5.25" customHeight="1" x14ac:dyDescent="0.35"/>
    <row r="2" spans="2:15" s="1" customFormat="1" ht="17.100000000000001" customHeight="1" x14ac:dyDescent="0.35">
      <c r="I2" s="12" t="s">
        <v>119</v>
      </c>
      <c r="J2" s="12"/>
      <c r="K2" s="12"/>
      <c r="L2" s="12"/>
      <c r="M2" s="23"/>
      <c r="N2" s="24"/>
      <c r="O2" s="12"/>
    </row>
    <row r="3" spans="2:15" s="1" customFormat="1" ht="29" customHeight="1" x14ac:dyDescent="0.35">
      <c r="B3" s="53"/>
      <c r="C3" s="54"/>
      <c r="D3" s="54"/>
      <c r="E3" s="55"/>
      <c r="M3" s="23"/>
      <c r="N3" s="23"/>
    </row>
    <row r="4" spans="2:15" s="1" customFormat="1" ht="2.75" customHeight="1" x14ac:dyDescent="0.35">
      <c r="B4" s="56"/>
      <c r="C4" s="57"/>
      <c r="D4" s="57"/>
      <c r="E4" s="58"/>
      <c r="M4" s="23"/>
      <c r="N4" s="23"/>
    </row>
    <row r="5" spans="2:15" s="1" customFormat="1" ht="29" customHeight="1" x14ac:dyDescent="0.35">
      <c r="B5" s="56"/>
      <c r="C5" s="57"/>
      <c r="D5" s="57"/>
      <c r="E5" s="58"/>
      <c r="M5" s="23"/>
      <c r="N5" s="23"/>
    </row>
    <row r="6" spans="2:15" s="1" customFormat="1" ht="2.75" customHeight="1" x14ac:dyDescent="0.35">
      <c r="B6" s="56"/>
      <c r="C6" s="57"/>
      <c r="D6" s="57"/>
      <c r="E6" s="58"/>
      <c r="M6" s="25"/>
      <c r="N6" s="23"/>
    </row>
    <row r="7" spans="2:15" s="1" customFormat="1" ht="29" customHeight="1" x14ac:dyDescent="0.35">
      <c r="B7" s="56"/>
      <c r="C7" s="57"/>
      <c r="D7" s="57"/>
      <c r="E7" s="58"/>
      <c r="M7" s="23"/>
      <c r="N7" s="23"/>
    </row>
    <row r="8" spans="2:15" s="1" customFormat="1" ht="5.25" customHeight="1" x14ac:dyDescent="0.35">
      <c r="B8" s="59"/>
      <c r="C8" s="60"/>
      <c r="D8" s="60"/>
      <c r="E8" s="61"/>
      <c r="M8" s="23"/>
      <c r="N8" s="23"/>
    </row>
    <row r="9" spans="2:15" s="1" customFormat="1" ht="4.25" customHeight="1" x14ac:dyDescent="0.35">
      <c r="M9" s="23"/>
      <c r="N9" s="23"/>
    </row>
    <row r="10" spans="2:15" s="1" customFormat="1" ht="14.75" customHeight="1" x14ac:dyDescent="0.35">
      <c r="B10" s="11" t="s">
        <v>105</v>
      </c>
      <c r="C10" s="11"/>
      <c r="D10" s="11"/>
      <c r="G10" s="62"/>
      <c r="H10" s="63"/>
      <c r="I10" s="64"/>
      <c r="J10" s="68" t="s">
        <v>127</v>
      </c>
      <c r="K10" s="70"/>
      <c r="L10" s="70"/>
      <c r="M10" s="23"/>
      <c r="N10" s="23"/>
    </row>
    <row r="11" spans="2:15" s="1" customFormat="1" ht="12.5" customHeight="1" x14ac:dyDescent="0.35">
      <c r="B11" s="11"/>
      <c r="C11" s="11"/>
      <c r="D11" s="11"/>
      <c r="G11" s="65"/>
      <c r="H11" s="66"/>
      <c r="I11" s="67"/>
      <c r="J11" s="69"/>
      <c r="K11" s="70"/>
      <c r="L11" s="70"/>
      <c r="M11" s="26"/>
      <c r="N11" s="27"/>
    </row>
    <row r="12" spans="2:15" s="1" customFormat="1" ht="8" customHeight="1" x14ac:dyDescent="0.35">
      <c r="G12" s="13"/>
      <c r="H12" s="13"/>
      <c r="I12" s="13"/>
      <c r="J12" s="13"/>
      <c r="K12" s="13"/>
      <c r="L12" s="13"/>
      <c r="M12" s="26"/>
      <c r="N12" s="27"/>
    </row>
    <row r="13" spans="2:15" s="1" customFormat="1" ht="20.25" customHeight="1" x14ac:dyDescent="0.35">
      <c r="M13" s="23"/>
      <c r="N13" s="23"/>
    </row>
    <row r="14" spans="2:15" s="1" customFormat="1" ht="24" customHeight="1" x14ac:dyDescent="0.35">
      <c r="E14" s="71" t="s">
        <v>120</v>
      </c>
      <c r="F14" s="71"/>
      <c r="G14" s="71"/>
      <c r="M14" s="23"/>
      <c r="N14" s="23"/>
    </row>
    <row r="15" spans="2:15" s="1" customFormat="1" ht="43.25" customHeight="1" x14ac:dyDescent="0.35">
      <c r="M15" s="23"/>
      <c r="N15" s="23"/>
    </row>
    <row r="16" spans="2:15" s="1" customFormat="1" ht="20.75" customHeight="1" x14ac:dyDescent="0.35">
      <c r="B16" s="83" t="s">
        <v>106</v>
      </c>
      <c r="C16" s="83"/>
      <c r="D16" s="83"/>
      <c r="E16" s="83"/>
      <c r="F16" s="83"/>
      <c r="G16" s="83"/>
      <c r="H16" s="83"/>
      <c r="I16" s="83"/>
      <c r="M16" s="23"/>
      <c r="N16" s="23"/>
    </row>
    <row r="17" spans="2:19" s="1" customFormat="1" ht="2.75" customHeight="1" x14ac:dyDescent="0.35">
      <c r="M17" s="23"/>
      <c r="N17" s="23"/>
    </row>
    <row r="18" spans="2:19" s="1" customFormat="1" ht="20.75" customHeight="1" x14ac:dyDescent="0.35">
      <c r="B18" s="83" t="s">
        <v>107</v>
      </c>
      <c r="C18" s="83"/>
      <c r="D18" s="83"/>
      <c r="E18" s="83"/>
      <c r="F18" s="83"/>
      <c r="G18" s="83"/>
      <c r="H18" s="83"/>
      <c r="I18" s="83"/>
      <c r="M18" s="23"/>
      <c r="N18" s="23"/>
    </row>
    <row r="19" spans="2:19" s="1" customFormat="1" ht="2.75" customHeight="1" x14ac:dyDescent="0.35">
      <c r="M19" s="23"/>
      <c r="N19" s="23"/>
    </row>
    <row r="20" spans="2:19" s="1" customFormat="1" ht="20.75" customHeight="1" x14ac:dyDescent="0.35">
      <c r="B20" s="83" t="s">
        <v>108</v>
      </c>
      <c r="C20" s="83"/>
      <c r="D20" s="83"/>
      <c r="E20" s="83"/>
      <c r="F20" s="83"/>
      <c r="G20" s="83"/>
      <c r="H20" s="83"/>
      <c r="I20" s="83"/>
      <c r="M20" s="23"/>
      <c r="N20" s="23"/>
    </row>
    <row r="21" spans="2:19" s="1" customFormat="1" ht="2.75" customHeight="1" x14ac:dyDescent="0.35">
      <c r="M21" s="23"/>
      <c r="N21" s="23"/>
    </row>
    <row r="22" spans="2:19" s="1" customFormat="1" ht="20.75" customHeight="1" x14ac:dyDescent="0.35">
      <c r="B22" s="83" t="s">
        <v>109</v>
      </c>
      <c r="C22" s="83"/>
      <c r="D22" s="83"/>
      <c r="E22" s="83"/>
      <c r="F22" s="83"/>
      <c r="G22" s="83"/>
      <c r="H22" s="83"/>
      <c r="I22" s="83"/>
      <c r="M22" s="23"/>
      <c r="N22" s="23"/>
    </row>
    <row r="23" spans="2:19" s="1" customFormat="1" ht="34.700000000000003" customHeight="1" x14ac:dyDescent="0.35">
      <c r="M23" s="23"/>
      <c r="N23" s="23"/>
    </row>
    <row r="24" spans="2:19" s="1" customFormat="1" ht="50.1" customHeight="1" x14ac:dyDescent="0.35">
      <c r="B24" s="80" t="s">
        <v>121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23"/>
      <c r="N24" s="23"/>
    </row>
    <row r="25" spans="2:19" s="1" customFormat="1" ht="2.75" customHeight="1" x14ac:dyDescent="0.35"/>
    <row r="26" spans="2:19" s="1" customFormat="1" ht="50.1" customHeight="1" x14ac:dyDescent="0.35">
      <c r="B26" s="81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82"/>
      <c r="D26" s="82"/>
      <c r="E26" s="82"/>
      <c r="F26" s="82"/>
      <c r="G26" s="82"/>
      <c r="H26" s="82"/>
      <c r="I26" s="82"/>
      <c r="J26" s="82"/>
      <c r="K26" s="82"/>
      <c r="L26" s="82"/>
    </row>
    <row r="27" spans="2:19" s="1" customFormat="1" ht="29" customHeight="1" x14ac:dyDescent="0.35"/>
    <row r="28" spans="2:19" s="1" customFormat="1" ht="3.6" customHeight="1" x14ac:dyDescent="0.35"/>
    <row r="29" spans="2:19" s="1" customFormat="1" ht="18.2" customHeight="1" x14ac:dyDescent="0.35">
      <c r="B29" s="83" t="s">
        <v>110</v>
      </c>
      <c r="C29" s="83"/>
      <c r="D29" s="83"/>
      <c r="E29" s="83"/>
      <c r="F29" s="83"/>
      <c r="G29" s="83"/>
      <c r="H29" s="83"/>
      <c r="I29" s="83"/>
      <c r="J29" s="83"/>
      <c r="K29" s="83"/>
    </row>
    <row r="30" spans="2:19" s="1" customFormat="1" ht="5.25" customHeight="1" x14ac:dyDescent="0.35">
      <c r="O30" s="14" t="str">
        <f t="shared" ref="O30:O61" si="0">IF(AND(G30&gt;0,OR(ISBLANK(H30),H30=0)),"podaj stawkę!",IF(AND(ISBLANK(G30),H30&gt;0),"usuń stawkę",""))</f>
        <v/>
      </c>
      <c r="R30" s="15"/>
    </row>
    <row r="31" spans="2:19" s="1" customFormat="1" ht="45.5" customHeight="1" x14ac:dyDescent="0.3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1" t="s">
        <v>10</v>
      </c>
      <c r="M31" s="91"/>
      <c r="O31" s="14"/>
      <c r="R31" s="15"/>
    </row>
    <row r="32" spans="2:19" s="1" customFormat="1" ht="19.7" customHeight="1" x14ac:dyDescent="0.3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7101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72">
        <f>ROUND(I32+ K32,2)</f>
        <v>0</v>
      </c>
      <c r="M32" s="73"/>
      <c r="O32" s="14" t="str">
        <f t="shared" si="0"/>
        <v>podaj stawkę!</v>
      </c>
      <c r="R32" s="15">
        <f t="shared" ref="R32:R61" si="1">IF(O32&lt;&gt;"",1,0)</f>
        <v>1</v>
      </c>
      <c r="S32" s="1">
        <f t="shared" ref="S32:S61" si="2">IF(J32="",1,0)</f>
        <v>0</v>
      </c>
    </row>
    <row r="33" spans="2:19" s="1" customFormat="1" ht="3.2" customHeight="1" x14ac:dyDescent="0.35">
      <c r="O33" s="14"/>
      <c r="R33" s="15"/>
    </row>
    <row r="34" spans="2:19" s="1" customFormat="1" ht="18.2" customHeight="1" x14ac:dyDescent="0.35">
      <c r="B34" s="83" t="s">
        <v>111</v>
      </c>
      <c r="C34" s="83"/>
      <c r="D34" s="83"/>
      <c r="E34" s="83"/>
      <c r="F34" s="83"/>
      <c r="G34" s="83"/>
      <c r="H34" s="83"/>
      <c r="I34" s="83"/>
      <c r="J34" s="83"/>
      <c r="K34" s="83"/>
      <c r="O34" s="14"/>
      <c r="R34" s="15"/>
    </row>
    <row r="35" spans="2:19" s="1" customFormat="1" ht="5.25" customHeight="1" x14ac:dyDescent="0.35">
      <c r="O35" s="14"/>
      <c r="R35" s="15"/>
    </row>
    <row r="36" spans="2:19" s="1" customFormat="1" ht="45.5" customHeight="1" x14ac:dyDescent="0.3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91" t="s">
        <v>10</v>
      </c>
      <c r="M36" s="91"/>
      <c r="O36" s="14"/>
      <c r="R36" s="15"/>
    </row>
    <row r="37" spans="2:19" s="1" customFormat="1" ht="19.7" customHeight="1" x14ac:dyDescent="0.3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2734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72">
        <f>ROUND(I37+ K37,2)</f>
        <v>0</v>
      </c>
      <c r="M37" s="73"/>
      <c r="O37" s="14" t="str">
        <f t="shared" si="0"/>
        <v>podaj stawkę!</v>
      </c>
      <c r="R37" s="15">
        <f t="shared" si="1"/>
        <v>1</v>
      </c>
      <c r="S37" s="1">
        <f t="shared" si="2"/>
        <v>0</v>
      </c>
    </row>
    <row r="38" spans="2:19" s="1" customFormat="1" ht="3.2" customHeight="1" x14ac:dyDescent="0.35">
      <c r="O38" s="14" t="str">
        <f t="shared" si="0"/>
        <v/>
      </c>
      <c r="R38" s="15"/>
    </row>
    <row r="39" spans="2:19" s="1" customFormat="1" ht="18.2" customHeight="1" x14ac:dyDescent="0.35">
      <c r="B39" s="83" t="s">
        <v>112</v>
      </c>
      <c r="C39" s="83"/>
      <c r="D39" s="83"/>
      <c r="E39" s="83"/>
      <c r="F39" s="83"/>
      <c r="G39" s="83"/>
      <c r="H39" s="83"/>
      <c r="I39" s="83"/>
      <c r="J39" s="83"/>
      <c r="K39" s="83"/>
      <c r="O39" s="14"/>
      <c r="R39" s="15"/>
    </row>
    <row r="40" spans="2:19" s="1" customFormat="1" ht="5.25" customHeight="1" x14ac:dyDescent="0.35">
      <c r="O40" s="14"/>
      <c r="R40" s="15"/>
    </row>
    <row r="41" spans="2:19" s="1" customFormat="1" ht="45.5" customHeight="1" x14ac:dyDescent="0.3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91" t="s">
        <v>10</v>
      </c>
      <c r="M41" s="91"/>
      <c r="O41" s="14"/>
      <c r="R41" s="15"/>
    </row>
    <row r="42" spans="2:19" s="1" customFormat="1" ht="19.7" customHeight="1" x14ac:dyDescent="0.3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451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72">
        <f>ROUND(I42+ K42,2)</f>
        <v>0</v>
      </c>
      <c r="M42" s="73"/>
      <c r="O42" s="14" t="str">
        <f t="shared" si="0"/>
        <v>podaj stawkę!</v>
      </c>
      <c r="R42" s="15">
        <f t="shared" si="1"/>
        <v>1</v>
      </c>
      <c r="S42" s="1">
        <f t="shared" si="2"/>
        <v>0</v>
      </c>
    </row>
    <row r="43" spans="2:19" s="1" customFormat="1" ht="3.2" customHeight="1" x14ac:dyDescent="0.35">
      <c r="O43" s="14" t="str">
        <f t="shared" si="0"/>
        <v/>
      </c>
      <c r="R43" s="15"/>
    </row>
    <row r="44" spans="2:19" s="1" customFormat="1" ht="18.2" customHeight="1" x14ac:dyDescent="0.35">
      <c r="B44" s="83" t="s">
        <v>113</v>
      </c>
      <c r="C44" s="83"/>
      <c r="D44" s="83"/>
      <c r="E44" s="83"/>
      <c r="F44" s="83"/>
      <c r="G44" s="83"/>
      <c r="H44" s="83"/>
      <c r="I44" s="83"/>
      <c r="J44" s="83"/>
      <c r="K44" s="83"/>
      <c r="O44" s="14" t="str">
        <f t="shared" si="0"/>
        <v/>
      </c>
      <c r="R44" s="15"/>
    </row>
    <row r="45" spans="2:19" s="1" customFormat="1" ht="5.25" customHeight="1" x14ac:dyDescent="0.35">
      <c r="O45" s="14" t="str">
        <f t="shared" si="0"/>
        <v/>
      </c>
      <c r="R45" s="15"/>
    </row>
    <row r="46" spans="2:19" s="1" customFormat="1" ht="45.5" customHeight="1" x14ac:dyDescent="0.3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91" t="s">
        <v>10</v>
      </c>
      <c r="M46" s="91"/>
      <c r="O46" s="14" t="str">
        <f t="shared" si="0"/>
        <v/>
      </c>
      <c r="R46" s="15"/>
    </row>
    <row r="47" spans="2:19" s="1" customFormat="1" ht="19.7" customHeight="1" x14ac:dyDescent="0.3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1060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72">
        <f>ROUND(I47+ K47,2)</f>
        <v>0</v>
      </c>
      <c r="M47" s="73"/>
      <c r="O47" s="14" t="str">
        <f t="shared" si="0"/>
        <v>podaj stawkę!</v>
      </c>
      <c r="R47" s="15">
        <f t="shared" si="1"/>
        <v>1</v>
      </c>
      <c r="S47" s="1">
        <f t="shared" si="2"/>
        <v>0</v>
      </c>
    </row>
    <row r="48" spans="2:19" s="1" customFormat="1" ht="9" customHeight="1" x14ac:dyDescent="0.35">
      <c r="O48" s="14" t="str">
        <f t="shared" si="0"/>
        <v/>
      </c>
      <c r="R48" s="15"/>
    </row>
    <row r="49" spans="2:19" s="1" customFormat="1" ht="45.5" customHeight="1" x14ac:dyDescent="0.35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91" t="s">
        <v>10</v>
      </c>
      <c r="M49" s="91"/>
      <c r="O49" s="14" t="str">
        <f t="shared" si="0"/>
        <v/>
      </c>
      <c r="R49" s="15"/>
    </row>
    <row r="50" spans="2:19" s="1" customFormat="1" ht="38.85" customHeight="1" x14ac:dyDescent="0.35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7.67</v>
      </c>
      <c r="H50" s="10">
        <v>0</v>
      </c>
      <c r="I50" s="9">
        <f t="shared" ref="I50:I77" si="3">ROUND(G50* H50,2)</f>
        <v>0</v>
      </c>
      <c r="J50" s="5">
        <v>8</v>
      </c>
      <c r="K50" s="9">
        <f t="shared" ref="K50:K77" si="4">ROUND(I50* J50/100,2)</f>
        <v>0</v>
      </c>
      <c r="L50" s="72">
        <f t="shared" ref="L50:L77" si="5">ROUND(I50+ K50,2)</f>
        <v>0</v>
      </c>
      <c r="M50" s="73"/>
      <c r="O50" s="14" t="str">
        <f t="shared" si="0"/>
        <v>podaj stawkę!</v>
      </c>
      <c r="R50" s="15">
        <f t="shared" si="1"/>
        <v>1</v>
      </c>
      <c r="S50" s="1">
        <f t="shared" si="2"/>
        <v>0</v>
      </c>
    </row>
    <row r="51" spans="2:19" s="1" customFormat="1" ht="19.7" customHeight="1" x14ac:dyDescent="0.35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11.49</v>
      </c>
      <c r="H51" s="10">
        <v>0</v>
      </c>
      <c r="I51" s="9">
        <f t="shared" si="3"/>
        <v>0</v>
      </c>
      <c r="J51" s="5">
        <v>8</v>
      </c>
      <c r="K51" s="9">
        <f t="shared" si="4"/>
        <v>0</v>
      </c>
      <c r="L51" s="72">
        <f t="shared" si="5"/>
        <v>0</v>
      </c>
      <c r="M51" s="73"/>
      <c r="O51" s="14" t="str">
        <f t="shared" si="0"/>
        <v>podaj stawkę!</v>
      </c>
      <c r="R51" s="15">
        <f t="shared" si="1"/>
        <v>1</v>
      </c>
      <c r="S51" s="1">
        <f t="shared" si="2"/>
        <v>0</v>
      </c>
    </row>
    <row r="52" spans="2:19" s="1" customFormat="1" ht="19.7" customHeight="1" x14ac:dyDescent="0.35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5.85</v>
      </c>
      <c r="H52" s="10">
        <v>0</v>
      </c>
      <c r="I52" s="9">
        <f t="shared" si="3"/>
        <v>0</v>
      </c>
      <c r="J52" s="5">
        <v>8</v>
      </c>
      <c r="K52" s="9">
        <f t="shared" si="4"/>
        <v>0</v>
      </c>
      <c r="L52" s="72">
        <f t="shared" si="5"/>
        <v>0</v>
      </c>
      <c r="M52" s="73"/>
      <c r="O52" s="14" t="str">
        <f t="shared" si="0"/>
        <v>podaj stawkę!</v>
      </c>
      <c r="R52" s="15">
        <f t="shared" si="1"/>
        <v>1</v>
      </c>
      <c r="S52" s="1">
        <f t="shared" si="2"/>
        <v>0</v>
      </c>
    </row>
    <row r="53" spans="2:19" s="1" customFormat="1" ht="29" customHeight="1" x14ac:dyDescent="0.35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38.590000000000003</v>
      </c>
      <c r="H53" s="10">
        <v>0</v>
      </c>
      <c r="I53" s="9">
        <f t="shared" si="3"/>
        <v>0</v>
      </c>
      <c r="J53" s="5">
        <v>8</v>
      </c>
      <c r="K53" s="9">
        <f t="shared" si="4"/>
        <v>0</v>
      </c>
      <c r="L53" s="72">
        <f t="shared" si="5"/>
        <v>0</v>
      </c>
      <c r="M53" s="73"/>
      <c r="O53" s="14" t="str">
        <f t="shared" si="0"/>
        <v>podaj stawkę!</v>
      </c>
      <c r="R53" s="15">
        <f t="shared" si="1"/>
        <v>1</v>
      </c>
      <c r="S53" s="1">
        <f t="shared" si="2"/>
        <v>0</v>
      </c>
    </row>
    <row r="54" spans="2:19" s="1" customFormat="1" ht="29" customHeight="1" x14ac:dyDescent="0.35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8.33</v>
      </c>
      <c r="H54" s="10">
        <v>0</v>
      </c>
      <c r="I54" s="9">
        <f t="shared" si="3"/>
        <v>0</v>
      </c>
      <c r="J54" s="5">
        <v>8</v>
      </c>
      <c r="K54" s="9">
        <f t="shared" si="4"/>
        <v>0</v>
      </c>
      <c r="L54" s="72">
        <f t="shared" si="5"/>
        <v>0</v>
      </c>
      <c r="M54" s="73"/>
      <c r="O54" s="14" t="str">
        <f t="shared" si="0"/>
        <v>podaj stawkę!</v>
      </c>
      <c r="R54" s="15">
        <f t="shared" si="1"/>
        <v>1</v>
      </c>
      <c r="S54" s="1">
        <f t="shared" si="2"/>
        <v>0</v>
      </c>
    </row>
    <row r="55" spans="2:19" s="1" customFormat="1" ht="19.7" customHeight="1" x14ac:dyDescent="0.35">
      <c r="B55" s="5">
        <v>10</v>
      </c>
      <c r="C55" s="6" t="s">
        <v>33</v>
      </c>
      <c r="D55" s="6" t="s">
        <v>34</v>
      </c>
      <c r="E55" s="7" t="s">
        <v>35</v>
      </c>
      <c r="F55" s="6" t="s">
        <v>14</v>
      </c>
      <c r="G55" s="8">
        <v>106</v>
      </c>
      <c r="H55" s="10">
        <v>0</v>
      </c>
      <c r="I55" s="9">
        <f t="shared" si="3"/>
        <v>0</v>
      </c>
      <c r="J55" s="5">
        <v>8</v>
      </c>
      <c r="K55" s="9">
        <f t="shared" si="4"/>
        <v>0</v>
      </c>
      <c r="L55" s="72">
        <f t="shared" si="5"/>
        <v>0</v>
      </c>
      <c r="M55" s="73"/>
      <c r="O55" s="14" t="str">
        <f t="shared" si="0"/>
        <v>podaj stawkę!</v>
      </c>
      <c r="R55" s="15">
        <f t="shared" si="1"/>
        <v>1</v>
      </c>
      <c r="S55" s="1">
        <f t="shared" si="2"/>
        <v>0</v>
      </c>
    </row>
    <row r="56" spans="2:19" s="1" customFormat="1" ht="19.7" customHeight="1" x14ac:dyDescent="0.35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59.32</v>
      </c>
      <c r="H56" s="10">
        <v>0</v>
      </c>
      <c r="I56" s="9">
        <f t="shared" si="3"/>
        <v>0</v>
      </c>
      <c r="J56" s="5">
        <v>8</v>
      </c>
      <c r="K56" s="9">
        <f t="shared" si="4"/>
        <v>0</v>
      </c>
      <c r="L56" s="72">
        <f t="shared" si="5"/>
        <v>0</v>
      </c>
      <c r="M56" s="73"/>
      <c r="O56" s="14" t="str">
        <f t="shared" si="0"/>
        <v>podaj stawkę!</v>
      </c>
      <c r="R56" s="15">
        <f t="shared" si="1"/>
        <v>1</v>
      </c>
      <c r="S56" s="1">
        <f t="shared" si="2"/>
        <v>0</v>
      </c>
    </row>
    <row r="57" spans="2:19" s="1" customFormat="1" ht="29" customHeight="1" x14ac:dyDescent="0.35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10.74</v>
      </c>
      <c r="H57" s="10">
        <v>0</v>
      </c>
      <c r="I57" s="9">
        <f t="shared" si="3"/>
        <v>0</v>
      </c>
      <c r="J57" s="5">
        <v>8</v>
      </c>
      <c r="K57" s="9">
        <f t="shared" si="4"/>
        <v>0</v>
      </c>
      <c r="L57" s="72">
        <f t="shared" si="5"/>
        <v>0</v>
      </c>
      <c r="M57" s="73"/>
      <c r="O57" s="14" t="str">
        <f t="shared" si="0"/>
        <v>podaj stawkę!</v>
      </c>
      <c r="R57" s="15">
        <f t="shared" si="1"/>
        <v>1</v>
      </c>
      <c r="S57" s="1">
        <f t="shared" si="2"/>
        <v>0</v>
      </c>
    </row>
    <row r="58" spans="2:19" s="1" customFormat="1" ht="19.7" customHeight="1" x14ac:dyDescent="0.35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70.06</v>
      </c>
      <c r="H58" s="10">
        <v>0</v>
      </c>
      <c r="I58" s="9">
        <f t="shared" si="3"/>
        <v>0</v>
      </c>
      <c r="J58" s="5">
        <v>8</v>
      </c>
      <c r="K58" s="9">
        <f t="shared" si="4"/>
        <v>0</v>
      </c>
      <c r="L58" s="72">
        <f t="shared" si="5"/>
        <v>0</v>
      </c>
      <c r="M58" s="73"/>
      <c r="O58" s="14" t="str">
        <f t="shared" si="0"/>
        <v>podaj stawkę!</v>
      </c>
      <c r="R58" s="15">
        <f t="shared" si="1"/>
        <v>1</v>
      </c>
      <c r="S58" s="1">
        <f t="shared" si="2"/>
        <v>0</v>
      </c>
    </row>
    <row r="59" spans="2:19" s="1" customFormat="1" ht="29" customHeight="1" x14ac:dyDescent="0.35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29</v>
      </c>
      <c r="H59" s="10">
        <v>0</v>
      </c>
      <c r="I59" s="9">
        <f t="shared" si="3"/>
        <v>0</v>
      </c>
      <c r="J59" s="5">
        <v>8</v>
      </c>
      <c r="K59" s="9">
        <f t="shared" si="4"/>
        <v>0</v>
      </c>
      <c r="L59" s="72">
        <f t="shared" si="5"/>
        <v>0</v>
      </c>
      <c r="M59" s="73"/>
      <c r="O59" s="14" t="str">
        <f t="shared" si="0"/>
        <v>podaj stawkę!</v>
      </c>
      <c r="R59" s="15">
        <f t="shared" si="1"/>
        <v>1</v>
      </c>
      <c r="S59" s="1">
        <f t="shared" si="2"/>
        <v>0</v>
      </c>
    </row>
    <row r="60" spans="2:19" s="1" customFormat="1" ht="29" customHeight="1" x14ac:dyDescent="0.35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</v>
      </c>
      <c r="H60" s="10">
        <v>0</v>
      </c>
      <c r="I60" s="9">
        <f t="shared" si="3"/>
        <v>0</v>
      </c>
      <c r="J60" s="5">
        <v>8</v>
      </c>
      <c r="K60" s="9">
        <f t="shared" si="4"/>
        <v>0</v>
      </c>
      <c r="L60" s="72">
        <f t="shared" si="5"/>
        <v>0</v>
      </c>
      <c r="M60" s="73"/>
      <c r="O60" s="14" t="str">
        <f t="shared" si="0"/>
        <v>podaj stawkę!</v>
      </c>
      <c r="R60" s="15">
        <f t="shared" si="1"/>
        <v>1</v>
      </c>
      <c r="S60" s="1">
        <f t="shared" si="2"/>
        <v>0</v>
      </c>
    </row>
    <row r="61" spans="2:19" s="1" customFormat="1" ht="29" customHeight="1" x14ac:dyDescent="0.35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</v>
      </c>
      <c r="H61" s="10">
        <v>0</v>
      </c>
      <c r="I61" s="9">
        <f t="shared" si="3"/>
        <v>0</v>
      </c>
      <c r="J61" s="5">
        <v>8</v>
      </c>
      <c r="K61" s="9">
        <f t="shared" si="4"/>
        <v>0</v>
      </c>
      <c r="L61" s="72">
        <f t="shared" si="5"/>
        <v>0</v>
      </c>
      <c r="M61" s="73"/>
      <c r="O61" s="14" t="str">
        <f t="shared" si="0"/>
        <v>podaj stawkę!</v>
      </c>
      <c r="R61" s="15">
        <f t="shared" si="1"/>
        <v>1</v>
      </c>
      <c r="S61" s="1">
        <f t="shared" si="2"/>
        <v>0</v>
      </c>
    </row>
    <row r="62" spans="2:19" s="1" customFormat="1" ht="19.7" customHeight="1" x14ac:dyDescent="0.35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8.66</v>
      </c>
      <c r="H62" s="10">
        <v>0</v>
      </c>
      <c r="I62" s="9">
        <f t="shared" si="3"/>
        <v>0</v>
      </c>
      <c r="J62" s="5">
        <v>8</v>
      </c>
      <c r="K62" s="9">
        <f t="shared" si="4"/>
        <v>0</v>
      </c>
      <c r="L62" s="72">
        <f t="shared" si="5"/>
        <v>0</v>
      </c>
      <c r="M62" s="73"/>
      <c r="O62" s="14" t="str">
        <f t="shared" ref="O62:O77" si="6">IF(AND(G62&gt;0,OR(ISBLANK(H62),H62=0)),"podaj stawkę!",IF(AND(ISBLANK(G62),H62&gt;0),"usuń stawkę",""))</f>
        <v>podaj stawkę!</v>
      </c>
      <c r="R62" s="15">
        <f t="shared" ref="R62:R77" si="7">IF(O62&lt;&gt;"",1,0)</f>
        <v>1</v>
      </c>
      <c r="S62" s="1">
        <f t="shared" ref="S62:S77" si="8">IF(J62="",1,0)</f>
        <v>0</v>
      </c>
    </row>
    <row r="63" spans="2:19" s="1" customFormat="1" ht="19.7" customHeight="1" x14ac:dyDescent="0.35">
      <c r="B63" s="5">
        <v>18</v>
      </c>
      <c r="C63" s="6" t="s">
        <v>57</v>
      </c>
      <c r="D63" s="6" t="s">
        <v>58</v>
      </c>
      <c r="E63" s="7" t="s">
        <v>59</v>
      </c>
      <c r="F63" s="6" t="s">
        <v>22</v>
      </c>
      <c r="G63" s="8">
        <v>11.56</v>
      </c>
      <c r="H63" s="10">
        <v>0</v>
      </c>
      <c r="I63" s="9">
        <f t="shared" si="3"/>
        <v>0</v>
      </c>
      <c r="J63" s="5">
        <v>8</v>
      </c>
      <c r="K63" s="9">
        <f t="shared" si="4"/>
        <v>0</v>
      </c>
      <c r="L63" s="72">
        <f t="shared" si="5"/>
        <v>0</v>
      </c>
      <c r="M63" s="73"/>
      <c r="O63" s="14" t="str">
        <f t="shared" si="6"/>
        <v>podaj stawkę!</v>
      </c>
      <c r="R63" s="15">
        <f t="shared" si="7"/>
        <v>1</v>
      </c>
      <c r="S63" s="1">
        <f t="shared" si="8"/>
        <v>0</v>
      </c>
    </row>
    <row r="64" spans="2:19" s="1" customFormat="1" ht="19.7" customHeight="1" x14ac:dyDescent="0.35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7.51</v>
      </c>
      <c r="H64" s="10">
        <v>0</v>
      </c>
      <c r="I64" s="9">
        <f t="shared" si="3"/>
        <v>0</v>
      </c>
      <c r="J64" s="5">
        <v>8</v>
      </c>
      <c r="K64" s="9">
        <f t="shared" si="4"/>
        <v>0</v>
      </c>
      <c r="L64" s="72">
        <f t="shared" si="5"/>
        <v>0</v>
      </c>
      <c r="M64" s="73"/>
      <c r="O64" s="14" t="str">
        <f t="shared" si="6"/>
        <v>podaj stawkę!</v>
      </c>
      <c r="R64" s="15">
        <f t="shared" si="7"/>
        <v>1</v>
      </c>
      <c r="S64" s="1">
        <f t="shared" si="8"/>
        <v>0</v>
      </c>
    </row>
    <row r="65" spans="2:19" s="1" customFormat="1" ht="29" customHeight="1" x14ac:dyDescent="0.35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20.71</v>
      </c>
      <c r="H65" s="10">
        <v>0</v>
      </c>
      <c r="I65" s="9">
        <f t="shared" si="3"/>
        <v>0</v>
      </c>
      <c r="J65" s="5">
        <v>8</v>
      </c>
      <c r="K65" s="9">
        <f t="shared" si="4"/>
        <v>0</v>
      </c>
      <c r="L65" s="72">
        <f t="shared" si="5"/>
        <v>0</v>
      </c>
      <c r="M65" s="73"/>
      <c r="O65" s="14" t="str">
        <f t="shared" si="6"/>
        <v>podaj stawkę!</v>
      </c>
      <c r="R65" s="15">
        <f t="shared" si="7"/>
        <v>1</v>
      </c>
      <c r="S65" s="1">
        <f t="shared" si="8"/>
        <v>0</v>
      </c>
    </row>
    <row r="66" spans="2:19" s="1" customFormat="1" ht="19.7" customHeight="1" x14ac:dyDescent="0.35">
      <c r="B66" s="5">
        <v>21</v>
      </c>
      <c r="C66" s="6" t="s">
        <v>66</v>
      </c>
      <c r="D66" s="6" t="s">
        <v>67</v>
      </c>
      <c r="E66" s="7" t="s">
        <v>68</v>
      </c>
      <c r="F66" s="6" t="s">
        <v>22</v>
      </c>
      <c r="G66" s="8">
        <v>0.03</v>
      </c>
      <c r="H66" s="10">
        <v>0</v>
      </c>
      <c r="I66" s="9">
        <f t="shared" si="3"/>
        <v>0</v>
      </c>
      <c r="J66" s="5">
        <v>8</v>
      </c>
      <c r="K66" s="9">
        <f t="shared" si="4"/>
        <v>0</v>
      </c>
      <c r="L66" s="72">
        <f t="shared" si="5"/>
        <v>0</v>
      </c>
      <c r="M66" s="73"/>
      <c r="O66" s="14" t="str">
        <f t="shared" si="6"/>
        <v>podaj stawkę!</v>
      </c>
      <c r="R66" s="15">
        <f t="shared" si="7"/>
        <v>1</v>
      </c>
      <c r="S66" s="1">
        <f t="shared" si="8"/>
        <v>0</v>
      </c>
    </row>
    <row r="67" spans="2:19" s="1" customFormat="1" ht="19.7" customHeight="1" x14ac:dyDescent="0.35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36.799999999999997</v>
      </c>
      <c r="H67" s="10">
        <v>0</v>
      </c>
      <c r="I67" s="9">
        <f t="shared" si="3"/>
        <v>0</v>
      </c>
      <c r="J67" s="5">
        <v>23</v>
      </c>
      <c r="K67" s="9">
        <f t="shared" si="4"/>
        <v>0</v>
      </c>
      <c r="L67" s="72">
        <f t="shared" si="5"/>
        <v>0</v>
      </c>
      <c r="M67" s="73"/>
      <c r="O67" s="14" t="str">
        <f t="shared" si="6"/>
        <v>podaj stawkę!</v>
      </c>
      <c r="R67" s="15">
        <f t="shared" si="7"/>
        <v>1</v>
      </c>
      <c r="S67" s="1">
        <f t="shared" si="8"/>
        <v>0</v>
      </c>
    </row>
    <row r="68" spans="2:19" s="1" customFormat="1" ht="19.7" customHeight="1" x14ac:dyDescent="0.35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14.2</v>
      </c>
      <c r="H68" s="10">
        <v>0</v>
      </c>
      <c r="I68" s="9">
        <f t="shared" si="3"/>
        <v>0</v>
      </c>
      <c r="J68" s="5">
        <v>23</v>
      </c>
      <c r="K68" s="9">
        <f t="shared" si="4"/>
        <v>0</v>
      </c>
      <c r="L68" s="72">
        <f t="shared" si="5"/>
        <v>0</v>
      </c>
      <c r="M68" s="73"/>
      <c r="O68" s="14" t="str">
        <f t="shared" si="6"/>
        <v>podaj stawkę!</v>
      </c>
      <c r="R68" s="15">
        <f t="shared" si="7"/>
        <v>1</v>
      </c>
      <c r="S68" s="1">
        <f t="shared" si="8"/>
        <v>0</v>
      </c>
    </row>
    <row r="69" spans="2:19" s="1" customFormat="1" ht="19.7" customHeight="1" x14ac:dyDescent="0.35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35</v>
      </c>
      <c r="H69" s="10">
        <v>0</v>
      </c>
      <c r="I69" s="9">
        <f t="shared" si="3"/>
        <v>0</v>
      </c>
      <c r="J69" s="5">
        <v>23</v>
      </c>
      <c r="K69" s="9">
        <f t="shared" si="4"/>
        <v>0</v>
      </c>
      <c r="L69" s="72">
        <f t="shared" si="5"/>
        <v>0</v>
      </c>
      <c r="M69" s="73"/>
      <c r="O69" s="14" t="str">
        <f t="shared" si="6"/>
        <v>podaj stawkę!</v>
      </c>
      <c r="R69" s="15">
        <f t="shared" si="7"/>
        <v>1</v>
      </c>
      <c r="S69" s="1">
        <f t="shared" si="8"/>
        <v>0</v>
      </c>
    </row>
    <row r="70" spans="2:19" s="1" customFormat="1" ht="19.7" customHeight="1" x14ac:dyDescent="0.35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350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72">
        <f t="shared" si="5"/>
        <v>0</v>
      </c>
      <c r="M70" s="73"/>
      <c r="O70" s="14" t="str">
        <f t="shared" si="6"/>
        <v>podaj stawkę!</v>
      </c>
      <c r="R70" s="15">
        <f t="shared" si="7"/>
        <v>1</v>
      </c>
      <c r="S70" s="1">
        <f t="shared" si="8"/>
        <v>0</v>
      </c>
    </row>
    <row r="71" spans="2:19" s="1" customFormat="1" ht="29" customHeight="1" x14ac:dyDescent="0.35">
      <c r="B71" s="5">
        <v>26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30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72">
        <f t="shared" si="5"/>
        <v>0</v>
      </c>
      <c r="M71" s="73"/>
      <c r="O71" s="14" t="str">
        <f t="shared" si="6"/>
        <v>podaj stawkę!</v>
      </c>
      <c r="R71" s="15">
        <f t="shared" si="7"/>
        <v>1</v>
      </c>
      <c r="S71" s="1">
        <f t="shared" si="8"/>
        <v>0</v>
      </c>
    </row>
    <row r="72" spans="2:19" s="1" customFormat="1" ht="19.7" customHeight="1" x14ac:dyDescent="0.35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30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72">
        <f t="shared" si="5"/>
        <v>0</v>
      </c>
      <c r="M72" s="73"/>
      <c r="O72" s="14" t="str">
        <f t="shared" si="6"/>
        <v>podaj stawkę!</v>
      </c>
      <c r="R72" s="15">
        <f t="shared" si="7"/>
        <v>1</v>
      </c>
      <c r="S72" s="1">
        <f t="shared" si="8"/>
        <v>0</v>
      </c>
    </row>
    <row r="73" spans="2:19" s="1" customFormat="1" ht="19.7" customHeight="1" x14ac:dyDescent="0.35">
      <c r="B73" s="5">
        <v>28</v>
      </c>
      <c r="C73" s="6" t="s">
        <v>90</v>
      </c>
      <c r="D73" s="6" t="s">
        <v>91</v>
      </c>
      <c r="E73" s="7" t="s">
        <v>92</v>
      </c>
      <c r="F73" s="6" t="s">
        <v>79</v>
      </c>
      <c r="G73" s="8">
        <v>230.3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72">
        <f t="shared" si="5"/>
        <v>0</v>
      </c>
      <c r="M73" s="73"/>
      <c r="O73" s="14" t="str">
        <f t="shared" si="6"/>
        <v>podaj stawkę!</v>
      </c>
      <c r="R73" s="15">
        <f t="shared" si="7"/>
        <v>1</v>
      </c>
      <c r="S73" s="1">
        <f t="shared" si="8"/>
        <v>0</v>
      </c>
    </row>
    <row r="74" spans="2:19" s="1" customFormat="1" ht="19.7" customHeight="1" x14ac:dyDescent="0.35">
      <c r="B74" s="5">
        <v>29</v>
      </c>
      <c r="C74" s="6" t="s">
        <v>93</v>
      </c>
      <c r="D74" s="6" t="s">
        <v>94</v>
      </c>
      <c r="E74" s="7" t="s">
        <v>92</v>
      </c>
      <c r="F74" s="6" t="s">
        <v>79</v>
      </c>
      <c r="G74" s="8">
        <v>110</v>
      </c>
      <c r="H74" s="10">
        <v>0</v>
      </c>
      <c r="I74" s="9">
        <f t="shared" si="3"/>
        <v>0</v>
      </c>
      <c r="J74" s="5">
        <v>23</v>
      </c>
      <c r="K74" s="9">
        <f t="shared" si="4"/>
        <v>0</v>
      </c>
      <c r="L74" s="72">
        <f t="shared" si="5"/>
        <v>0</v>
      </c>
      <c r="M74" s="73"/>
      <c r="O74" s="14" t="str">
        <f t="shared" si="6"/>
        <v>podaj stawkę!</v>
      </c>
      <c r="R74" s="15">
        <f t="shared" si="7"/>
        <v>1</v>
      </c>
      <c r="S74" s="1">
        <f t="shared" si="8"/>
        <v>0</v>
      </c>
    </row>
    <row r="75" spans="2:19" s="1" customFormat="1" ht="19.7" customHeight="1" x14ac:dyDescent="0.35">
      <c r="B75" s="5">
        <v>30</v>
      </c>
      <c r="C75" s="6" t="s">
        <v>95</v>
      </c>
      <c r="D75" s="6" t="s">
        <v>96</v>
      </c>
      <c r="E75" s="7" t="s">
        <v>97</v>
      </c>
      <c r="F75" s="6" t="s">
        <v>79</v>
      </c>
      <c r="G75" s="8">
        <v>95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72">
        <f t="shared" si="5"/>
        <v>0</v>
      </c>
      <c r="M75" s="73"/>
      <c r="O75" s="14" t="str">
        <f t="shared" si="6"/>
        <v>podaj stawkę!</v>
      </c>
      <c r="R75" s="15">
        <f t="shared" si="7"/>
        <v>1</v>
      </c>
      <c r="S75" s="1">
        <f t="shared" si="8"/>
        <v>0</v>
      </c>
    </row>
    <row r="76" spans="2:19" s="1" customFormat="1" ht="19.7" customHeight="1" x14ac:dyDescent="0.35">
      <c r="B76" s="5">
        <v>31</v>
      </c>
      <c r="C76" s="6" t="s">
        <v>98</v>
      </c>
      <c r="D76" s="6" t="s">
        <v>99</v>
      </c>
      <c r="E76" s="7" t="s">
        <v>100</v>
      </c>
      <c r="F76" s="6" t="s">
        <v>79</v>
      </c>
      <c r="G76" s="8">
        <v>82.5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72">
        <f t="shared" si="5"/>
        <v>0</v>
      </c>
      <c r="M76" s="73"/>
      <c r="O76" s="14" t="str">
        <f t="shared" si="6"/>
        <v>podaj stawkę!</v>
      </c>
      <c r="R76" s="15">
        <f t="shared" si="7"/>
        <v>1</v>
      </c>
      <c r="S76" s="1">
        <f t="shared" si="8"/>
        <v>0</v>
      </c>
    </row>
    <row r="77" spans="2:19" s="1" customFormat="1" ht="19.7" customHeight="1" x14ac:dyDescent="0.35">
      <c r="B77" s="5">
        <v>32</v>
      </c>
      <c r="C77" s="6" t="s">
        <v>101</v>
      </c>
      <c r="D77" s="6" t="s">
        <v>102</v>
      </c>
      <c r="E77" s="7" t="s">
        <v>100</v>
      </c>
      <c r="F77" s="6" t="s">
        <v>79</v>
      </c>
      <c r="G77" s="8">
        <v>99.5</v>
      </c>
      <c r="H77" s="10">
        <v>0</v>
      </c>
      <c r="I77" s="9">
        <f t="shared" si="3"/>
        <v>0</v>
      </c>
      <c r="J77" s="5">
        <v>23</v>
      </c>
      <c r="K77" s="9">
        <f t="shared" si="4"/>
        <v>0</v>
      </c>
      <c r="L77" s="72">
        <f t="shared" si="5"/>
        <v>0</v>
      </c>
      <c r="M77" s="73"/>
      <c r="O77" s="14" t="str">
        <f t="shared" si="6"/>
        <v>podaj stawkę!</v>
      </c>
      <c r="R77" s="15">
        <f t="shared" si="7"/>
        <v>1</v>
      </c>
      <c r="S77" s="1">
        <f t="shared" si="8"/>
        <v>0</v>
      </c>
    </row>
    <row r="78" spans="2:19" s="1" customFormat="1" ht="28.8" customHeight="1" x14ac:dyDescent="0.7">
      <c r="C78" s="17" t="str">
        <f>IF(R78&gt;0,"Nie wypełniono wszystkich stawek !!!!!!","")</f>
        <v>Nie wypełniono wszystkich stawek !!!!!!</v>
      </c>
      <c r="R78" s="16">
        <f>SUM(R7:R77)</f>
        <v>32</v>
      </c>
      <c r="S78" s="16">
        <f>SUM(S7:S77)</f>
        <v>0</v>
      </c>
    </row>
    <row r="79" spans="2:19" s="1" customFormat="1" ht="21.5" customHeight="1" x14ac:dyDescent="0.35">
      <c r="B79" s="84" t="s">
        <v>103</v>
      </c>
      <c r="C79" s="84"/>
      <c r="D79" s="84"/>
      <c r="E79" s="84"/>
      <c r="F79" s="50">
        <f>ROUND(I32+I37+I42+I47+I50+I51+I52+I53+I54+I55+I56+I57+I58+I59+I60+I61+I62+I63+I64+I65+I66+I67+I68+I69+I70+I71+I72+I73+I74+I75+I76+I77,2)</f>
        <v>0</v>
      </c>
      <c r="G79" s="51"/>
      <c r="H79" s="51"/>
      <c r="I79" s="51"/>
      <c r="J79" s="51"/>
      <c r="K79" s="51"/>
      <c r="L79" s="51"/>
      <c r="M79" s="52"/>
      <c r="Q79" s="15"/>
    </row>
    <row r="80" spans="2:19" s="1" customFormat="1" ht="21.5" customHeight="1" x14ac:dyDescent="0.35">
      <c r="B80" s="84" t="s">
        <v>104</v>
      </c>
      <c r="C80" s="84"/>
      <c r="D80" s="84"/>
      <c r="E80" s="84"/>
      <c r="F80" s="50">
        <f>ROUND(L32+L37+L42+L47+L50+L51+L52+L53+L54+L55+L56+L57+L58+L59+L60+L61+L62+L63+L64+L65+L66+L67+L68+L69+L70+L71+L72+L73+L74+L75+L76+L77,2)</f>
        <v>0</v>
      </c>
      <c r="G80" s="51"/>
      <c r="H80" s="51"/>
      <c r="I80" s="51"/>
      <c r="J80" s="51"/>
      <c r="K80" s="51"/>
      <c r="L80" s="51"/>
      <c r="M80" s="52"/>
    </row>
    <row r="81" spans="2:17" s="1" customFormat="1" ht="11.1" customHeight="1" x14ac:dyDescent="0.35"/>
    <row r="82" spans="2:17" s="1" customFormat="1" ht="55.8" customHeight="1" x14ac:dyDescent="0.35">
      <c r="B82" s="32" t="s">
        <v>128</v>
      </c>
      <c r="C82" s="33"/>
      <c r="D82" s="33"/>
      <c r="E82" s="34"/>
      <c r="F82" s="74"/>
      <c r="G82" s="75"/>
      <c r="H82" s="32" t="s">
        <v>148</v>
      </c>
      <c r="I82" s="33"/>
      <c r="J82" s="33"/>
      <c r="K82" s="33"/>
      <c r="L82" s="33"/>
      <c r="M82" s="33"/>
      <c r="N82" s="34"/>
      <c r="O82" s="14" t="str">
        <f>IF((ISBLANK(F82)),"uzupełnij wpis!","")</f>
        <v>uzupełnij wpis!</v>
      </c>
      <c r="Q82" s="15">
        <f>IF(O82&lt;&gt;"",1,0)</f>
        <v>1</v>
      </c>
    </row>
    <row r="83" spans="2:17" s="1" customFormat="1" ht="33" customHeight="1" x14ac:dyDescent="0.35">
      <c r="B83" s="76" t="s">
        <v>149</v>
      </c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8"/>
    </row>
    <row r="84" spans="2:17" s="1" customFormat="1" ht="82.8" customHeight="1" x14ac:dyDescent="0.3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7"/>
    </row>
    <row r="85" spans="2:17" s="1" customFormat="1" ht="35.450000000000003" customHeight="1" x14ac:dyDescent="0.35">
      <c r="B85" s="39" t="s">
        <v>129</v>
      </c>
      <c r="C85" s="40"/>
      <c r="D85" s="40"/>
      <c r="E85" s="40"/>
      <c r="F85" s="40"/>
      <c r="G85" s="40"/>
      <c r="H85" s="40"/>
      <c r="I85" s="40"/>
      <c r="J85" s="41"/>
      <c r="K85" s="18"/>
      <c r="L85" s="42" t="s">
        <v>130</v>
      </c>
      <c r="M85" s="42"/>
      <c r="N85" s="42"/>
    </row>
    <row r="86" spans="2:17" s="1" customFormat="1" ht="20.45" customHeight="1" x14ac:dyDescent="0.35">
      <c r="B86" s="39" t="s">
        <v>131</v>
      </c>
      <c r="C86" s="40"/>
      <c r="D86" s="40"/>
      <c r="E86" s="40"/>
      <c r="F86" s="40"/>
      <c r="G86" s="40"/>
      <c r="H86" s="40"/>
      <c r="I86" s="40"/>
      <c r="J86" s="41"/>
      <c r="K86" s="19"/>
      <c r="L86" s="42" t="s">
        <v>132</v>
      </c>
      <c r="M86" s="42"/>
      <c r="N86" s="42"/>
    </row>
    <row r="87" spans="2:17" s="1" customFormat="1" ht="98.45" customHeight="1" x14ac:dyDescent="0.35">
      <c r="B87" s="43" t="s">
        <v>122</v>
      </c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</row>
    <row r="88" spans="2:17" s="1" customFormat="1" ht="38" customHeight="1" x14ac:dyDescent="0.35">
      <c r="B88" s="49" t="s">
        <v>115</v>
      </c>
      <c r="C88" s="49"/>
      <c r="D88" s="49"/>
      <c r="E88" s="49"/>
      <c r="F88" s="89" t="s">
        <v>116</v>
      </c>
      <c r="G88" s="89"/>
      <c r="H88" s="89"/>
      <c r="I88" s="89"/>
      <c r="J88" s="89"/>
      <c r="K88" s="89"/>
      <c r="L88" s="89"/>
      <c r="M88" s="23"/>
      <c r="N88" s="23"/>
    </row>
    <row r="89" spans="2:17" s="1" customFormat="1" ht="29" customHeight="1" x14ac:dyDescent="0.35"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</row>
    <row r="90" spans="2:17" s="1" customFormat="1" ht="29" customHeight="1" x14ac:dyDescent="0.35"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</row>
    <row r="91" spans="2:17" s="1" customFormat="1" ht="29" customHeight="1" x14ac:dyDescent="0.35"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</row>
    <row r="92" spans="2:17" s="1" customFormat="1" ht="29" customHeight="1" x14ac:dyDescent="0.35"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</row>
    <row r="93" spans="2:17" s="1" customFormat="1" ht="2.75" customHeight="1" x14ac:dyDescent="0.35"/>
    <row r="94" spans="2:17" s="1" customFormat="1" ht="42.6" customHeight="1" x14ac:dyDescent="0.35">
      <c r="B94" s="45" t="s">
        <v>142</v>
      </c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2:17" s="1" customFormat="1" ht="131.25" customHeight="1" x14ac:dyDescent="0.35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</row>
    <row r="96" spans="2:17" s="1" customFormat="1" ht="36.950000000000003" customHeight="1" x14ac:dyDescent="0.35">
      <c r="B96" s="48" t="s">
        <v>123</v>
      </c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</row>
    <row r="97" spans="2:19" s="1" customFormat="1" ht="38" customHeight="1" x14ac:dyDescent="0.35">
      <c r="B97" s="49" t="s">
        <v>117</v>
      </c>
      <c r="C97" s="49"/>
      <c r="D97" s="49"/>
      <c r="E97" s="49"/>
      <c r="F97" s="90" t="s">
        <v>118</v>
      </c>
      <c r="G97" s="90"/>
      <c r="H97" s="90"/>
      <c r="I97" s="90"/>
      <c r="J97" s="90"/>
      <c r="K97" s="90"/>
      <c r="L97" s="90"/>
      <c r="M97" s="23"/>
      <c r="N97" s="23"/>
    </row>
    <row r="98" spans="2:19" s="1" customFormat="1" ht="29" customHeight="1" x14ac:dyDescent="0.35"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</row>
    <row r="99" spans="2:19" s="1" customFormat="1" ht="29" customHeight="1" x14ac:dyDescent="0.35"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</row>
    <row r="100" spans="2:19" s="1" customFormat="1" ht="29" customHeight="1" x14ac:dyDescent="0.35"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2:19" s="1" customFormat="1" ht="29" customHeight="1" x14ac:dyDescent="0.35"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2:19" s="1" customFormat="1" ht="17.25" x14ac:dyDescent="0.35">
      <c r="B102" s="45" t="s">
        <v>143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Q102" s="14" t="str">
        <f>IF((ISBLANK(#REF!)),"uzupełnij wpis!","")</f>
        <v/>
      </c>
      <c r="S102" s="15"/>
    </row>
    <row r="103" spans="2:19" s="1" customFormat="1" ht="101" customHeight="1" x14ac:dyDescent="0.35"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O103"/>
      <c r="P103"/>
    </row>
    <row r="104" spans="2:19" s="1" customFormat="1" ht="40.25" customHeight="1" x14ac:dyDescent="0.35">
      <c r="B104" s="43" t="s">
        <v>144</v>
      </c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</row>
    <row r="105" spans="2:19" s="1" customFormat="1" ht="27.5" customHeight="1" x14ac:dyDescent="0.35">
      <c r="B105" s="22" t="s">
        <v>145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O105" s="14" t="str">
        <f>IF((ISBLANK(C105)),"uzupełnij wpis!","")</f>
        <v>uzupełnij wpis!</v>
      </c>
      <c r="Q105" s="15">
        <f>IF(O105&lt;&gt;"",1,0)</f>
        <v>1</v>
      </c>
      <c r="S105" s="16">
        <f>SUM(Q67:Q98)</f>
        <v>1</v>
      </c>
    </row>
    <row r="106" spans="2:19" s="1" customFormat="1" ht="60" customHeight="1" x14ac:dyDescent="0.35">
      <c r="B106" s="82" t="s">
        <v>124</v>
      </c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</row>
    <row r="107" spans="2:19" s="1" customFormat="1" ht="5.75" customHeight="1" x14ac:dyDescent="0.35"/>
    <row r="108" spans="2:19" s="1" customFormat="1" ht="48" customHeight="1" x14ac:dyDescent="0.35">
      <c r="B108" s="82" t="s">
        <v>125</v>
      </c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</row>
    <row r="109" spans="2:19" s="1" customFormat="1" ht="2.75" customHeight="1" x14ac:dyDescent="0.35"/>
    <row r="110" spans="2:19" s="1" customFormat="1" ht="34.799999999999997" customHeight="1" x14ac:dyDescent="0.35">
      <c r="B110" s="32" t="s">
        <v>146</v>
      </c>
      <c r="C110" s="33"/>
      <c r="D110" s="33"/>
      <c r="E110" s="34"/>
      <c r="F110" s="35"/>
      <c r="G110" s="36"/>
      <c r="H110" s="36"/>
      <c r="I110" s="36"/>
      <c r="J110" s="36"/>
      <c r="K110" s="36"/>
      <c r="L110" s="37"/>
      <c r="M110" s="21"/>
      <c r="N110" s="21"/>
      <c r="O110" s="14" t="str">
        <f>IF((ISBLANK(F110)),"uzupełnij wpis!","")</f>
        <v>uzupełnij wpis!</v>
      </c>
      <c r="Q110" s="15">
        <f>IF(O110&lt;&gt;"",1,0)</f>
        <v>1</v>
      </c>
    </row>
    <row r="111" spans="2:19" s="1" customFormat="1" ht="2.75" customHeight="1" x14ac:dyDescent="0.35"/>
    <row r="112" spans="2:19" s="1" customFormat="1" ht="30" customHeight="1" x14ac:dyDescent="0.35">
      <c r="B112" s="45" t="s">
        <v>147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7" s="1" customFormat="1" ht="129.6" customHeight="1" x14ac:dyDescent="0.35"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</row>
    <row r="114" spans="2:17" s="1" customFormat="1" ht="17.75" customHeight="1" x14ac:dyDescent="0.35"/>
    <row r="115" spans="2:17" s="1" customFormat="1" ht="145.25" customHeight="1" x14ac:dyDescent="0.35">
      <c r="I115" s="88" t="s">
        <v>114</v>
      </c>
      <c r="J115" s="88"/>
      <c r="K115" s="88"/>
      <c r="L115" s="88"/>
      <c r="M115" s="88"/>
    </row>
    <row r="116" spans="2:17" s="1" customFormat="1" ht="81.599999999999994" customHeight="1" x14ac:dyDescent="0.35">
      <c r="B116" s="79" t="s">
        <v>126</v>
      </c>
      <c r="C116" s="79"/>
      <c r="D116" s="79"/>
      <c r="E116" s="79"/>
      <c r="F116" s="79"/>
      <c r="G116" s="79"/>
      <c r="H116" s="79"/>
      <c r="I116" s="79"/>
      <c r="J116" s="79"/>
      <c r="Q116" s="16">
        <f>SUM(Q82:Q115)</f>
        <v>3</v>
      </c>
    </row>
    <row r="117" spans="2:17" customFormat="1" x14ac:dyDescent="0.35"/>
    <row r="118" spans="2:17" customFormat="1" ht="24.75" x14ac:dyDescent="0.65">
      <c r="C118" s="28" t="str">
        <f>IF(Q116&gt;0,"Nie uzupełniono wszystkich danych (sprawdź poz. Nr 3,9 i 12)","")</f>
        <v>Nie uzupełniono wszystkich danych (sprawdź poz. Nr 3,9 i 12)</v>
      </c>
    </row>
    <row r="119" spans="2:17" customFormat="1" ht="27.4" x14ac:dyDescent="0.7">
      <c r="C119" s="17" t="str">
        <f>C78</f>
        <v>Nie wypełniono wszystkich stawek !!!!!!</v>
      </c>
    </row>
  </sheetData>
  <sheetProtection algorithmName="SHA-512" hashValue="K1Mhso0oQzEell3pUW4HmqpYYwjRVRpzPwtVm5GbFcVebkB6DsqkXTlxOjZm4l05Nr2Ll89r4JDUHpkCBIVzvg==" saltValue="nRA9J2RXG3z4uh89UDtodw==" spinCount="100000" sheet="1" selectLockedCells="1"/>
  <mergeCells count="101">
    <mergeCell ref="B16:I16"/>
    <mergeCell ref="B18:I18"/>
    <mergeCell ref="B20:I20"/>
    <mergeCell ref="B22:I22"/>
    <mergeCell ref="I115:M115"/>
    <mergeCell ref="F88:L88"/>
    <mergeCell ref="F89:L89"/>
    <mergeCell ref="F90:L90"/>
    <mergeCell ref="F91:L91"/>
    <mergeCell ref="F92:L92"/>
    <mergeCell ref="F97:L97"/>
    <mergeCell ref="F98:L98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B116:J116"/>
    <mergeCell ref="B24:L24"/>
    <mergeCell ref="B26:L26"/>
    <mergeCell ref="B29:K29"/>
    <mergeCell ref="B34:K34"/>
    <mergeCell ref="B39:K39"/>
    <mergeCell ref="B80:E80"/>
    <mergeCell ref="B84:N84"/>
    <mergeCell ref="B88:E88"/>
    <mergeCell ref="B89:E89"/>
    <mergeCell ref="B104:N104"/>
    <mergeCell ref="B106:N106"/>
    <mergeCell ref="B108:N108"/>
    <mergeCell ref="B44:K44"/>
    <mergeCell ref="B79:E79"/>
    <mergeCell ref="F79:M79"/>
    <mergeCell ref="L52:M52"/>
    <mergeCell ref="L53:M53"/>
    <mergeCell ref="L54:M54"/>
    <mergeCell ref="L75:M75"/>
    <mergeCell ref="L59:M59"/>
    <mergeCell ref="B82:E82"/>
    <mergeCell ref="F82:G82"/>
    <mergeCell ref="H82:N82"/>
    <mergeCell ref="B83:N83"/>
    <mergeCell ref="L61:M61"/>
    <mergeCell ref="L62:M62"/>
    <mergeCell ref="L63:M63"/>
    <mergeCell ref="L64:M64"/>
    <mergeCell ref="L65:M65"/>
    <mergeCell ref="B85:J85"/>
    <mergeCell ref="L85:N85"/>
    <mergeCell ref="F80:M80"/>
    <mergeCell ref="B3:E8"/>
    <mergeCell ref="G10:I11"/>
    <mergeCell ref="J10:J11"/>
    <mergeCell ref="K10:L11"/>
    <mergeCell ref="E14:G14"/>
    <mergeCell ref="L60:M60"/>
    <mergeCell ref="L66:M66"/>
    <mergeCell ref="L67:M67"/>
    <mergeCell ref="L68:M68"/>
    <mergeCell ref="L69:M69"/>
    <mergeCell ref="L70:M70"/>
    <mergeCell ref="L76:M76"/>
    <mergeCell ref="L77:M77"/>
    <mergeCell ref="L71:M71"/>
    <mergeCell ref="L72:M72"/>
    <mergeCell ref="L73:M73"/>
    <mergeCell ref="L74:M74"/>
    <mergeCell ref="L55:M55"/>
    <mergeCell ref="L56:M56"/>
    <mergeCell ref="L57:M57"/>
    <mergeCell ref="L58:M58"/>
    <mergeCell ref="B103:M103"/>
    <mergeCell ref="C105:M105"/>
    <mergeCell ref="B110:E110"/>
    <mergeCell ref="F110:L110"/>
    <mergeCell ref="B113:M113"/>
    <mergeCell ref="B86:J86"/>
    <mergeCell ref="L86:N86"/>
    <mergeCell ref="B87:N87"/>
    <mergeCell ref="B95:M95"/>
    <mergeCell ref="B112:N112"/>
    <mergeCell ref="B99:E99"/>
    <mergeCell ref="B100:E100"/>
    <mergeCell ref="B101:E101"/>
    <mergeCell ref="B102:N102"/>
    <mergeCell ref="B90:E90"/>
    <mergeCell ref="B91:E91"/>
    <mergeCell ref="B92:E92"/>
    <mergeCell ref="B94:N94"/>
    <mergeCell ref="B96:N96"/>
    <mergeCell ref="B97:E97"/>
    <mergeCell ref="B98:E98"/>
    <mergeCell ref="F99:L99"/>
    <mergeCell ref="F100:L100"/>
    <mergeCell ref="F101:L101"/>
  </mergeCells>
  <conditionalFormatting sqref="B3">
    <cfRule type="notContainsBlanks" dxfId="34" priority="37">
      <formula>LEN(TRIM(B3))&gt;0</formula>
    </cfRule>
  </conditionalFormatting>
  <conditionalFormatting sqref="G10 K10">
    <cfRule type="notContainsBlanks" dxfId="33" priority="36">
      <formula>LEN(TRIM(G10))&gt;0</formula>
    </cfRule>
  </conditionalFormatting>
  <conditionalFormatting sqref="R30:R61 O30:O61">
    <cfRule type="cellIs" dxfId="32" priority="34" operator="equal">
      <formula>""</formula>
    </cfRule>
    <cfRule type="cellIs" dxfId="31" priority="35" operator="notEqual">
      <formula>"OK"</formula>
    </cfRule>
  </conditionalFormatting>
  <conditionalFormatting sqref="R30:S30">
    <cfRule type="cellIs" dxfId="30" priority="33" operator="greaterThan">
      <formula>0</formula>
    </cfRule>
  </conditionalFormatting>
  <conditionalFormatting sqref="O82">
    <cfRule type="cellIs" dxfId="29" priority="16" operator="equal">
      <formula>""</formula>
    </cfRule>
    <cfRule type="cellIs" dxfId="28" priority="17" operator="notEqual">
      <formula>"OK"</formula>
    </cfRule>
  </conditionalFormatting>
  <conditionalFormatting sqref="Q79">
    <cfRule type="cellIs" dxfId="27" priority="29" operator="equal">
      <formula>""</formula>
    </cfRule>
    <cfRule type="cellIs" dxfId="26" priority="30" operator="notEqual">
      <formula>"OK"</formula>
    </cfRule>
  </conditionalFormatting>
  <conditionalFormatting sqref="Q79">
    <cfRule type="cellIs" dxfId="25" priority="28" operator="greaterThan">
      <formula>0</formula>
    </cfRule>
  </conditionalFormatting>
  <conditionalFormatting sqref="Q102">
    <cfRule type="cellIs" dxfId="24" priority="26" operator="equal">
      <formula>""</formula>
    </cfRule>
    <cfRule type="cellIs" dxfId="23" priority="27" operator="notEqual">
      <formula>"OK"</formula>
    </cfRule>
  </conditionalFormatting>
  <conditionalFormatting sqref="S102">
    <cfRule type="cellIs" dxfId="22" priority="24" operator="equal">
      <formula>""</formula>
    </cfRule>
    <cfRule type="cellIs" dxfId="21" priority="25" operator="notEqual">
      <formula>"OK"</formula>
    </cfRule>
  </conditionalFormatting>
  <conditionalFormatting sqref="S102">
    <cfRule type="cellIs" dxfId="20" priority="23" operator="greaterThan">
      <formula>0</formula>
    </cfRule>
  </conditionalFormatting>
  <conditionalFormatting sqref="R31:S61">
    <cfRule type="cellIs" dxfId="19" priority="22" operator="greaterThan">
      <formula>0</formula>
    </cfRule>
  </conditionalFormatting>
  <conditionalFormatting sqref="O62:O77 R62:R77">
    <cfRule type="cellIs" dxfId="18" priority="20" operator="equal">
      <formula>""</formula>
    </cfRule>
    <cfRule type="cellIs" dxfId="17" priority="21" operator="notEqual">
      <formula>"OK"</formula>
    </cfRule>
  </conditionalFormatting>
  <conditionalFormatting sqref="R62:S77">
    <cfRule type="cellIs" dxfId="16" priority="19" operator="greaterThan">
      <formula>0</formula>
    </cfRule>
  </conditionalFormatting>
  <conditionalFormatting sqref="Q82">
    <cfRule type="cellIs" dxfId="15" priority="14" operator="equal">
      <formula>""</formula>
    </cfRule>
    <cfRule type="cellIs" dxfId="14" priority="15" operator="notEqual">
      <formula>"OK"</formula>
    </cfRule>
  </conditionalFormatting>
  <conditionalFormatting sqref="Q82">
    <cfRule type="cellIs" dxfId="13" priority="13" operator="greaterThan">
      <formula>0</formula>
    </cfRule>
  </conditionalFormatting>
  <conditionalFormatting sqref="F82:G82">
    <cfRule type="notContainsBlanks" dxfId="12" priority="18">
      <formula>LEN(TRIM(F82))&gt;0</formula>
    </cfRule>
  </conditionalFormatting>
  <conditionalFormatting sqref="O110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10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10">
    <cfRule type="cellIs" dxfId="7" priority="8" operator="greaterThan">
      <formula>0</formula>
    </cfRule>
  </conditionalFormatting>
  <conditionalFormatting sqref="F110:L110">
    <cfRule type="notContainsBlanks" dxfId="6" priority="7">
      <formula>LEN(TRIM(F110))&gt;0</formula>
    </cfRule>
  </conditionalFormatting>
  <conditionalFormatting sqref="O105">
    <cfRule type="cellIs" dxfId="5" priority="5" operator="equal">
      <formula>""</formula>
    </cfRule>
    <cfRule type="cellIs" dxfId="4" priority="6" operator="notEqual">
      <formula>"OK"</formula>
    </cfRule>
  </conditionalFormatting>
  <conditionalFormatting sqref="Q105">
    <cfRule type="cellIs" dxfId="3" priority="3" operator="equal">
      <formula>""</formula>
    </cfRule>
    <cfRule type="cellIs" dxfId="2" priority="4" operator="notEqual">
      <formula>"OK"</formula>
    </cfRule>
  </conditionalFormatting>
  <conditionalFormatting sqref="Q105">
    <cfRule type="cellIs" dxfId="1" priority="2" operator="greaterThan">
      <formula>0</formula>
    </cfRule>
  </conditionalFormatting>
  <conditionalFormatting sqref="C105:M105">
    <cfRule type="containsBlanks" dxfId="0" priority="1">
      <formula>LEN(TRIM(C105))=0</formula>
    </cfRule>
  </conditionalFormatting>
  <dataValidations count="2">
    <dataValidation type="decimal" allowBlank="1" showInputMessage="1" showErrorMessage="1" error="Wpisz liczbę" sqref="H50:H77" xr:uid="{A0C2E0F9-51CF-4A2B-8387-21D9BD9D17C9}">
      <formula1>0</formula1>
      <formula2>1E+23</formula2>
    </dataValidation>
    <dataValidation type="decimal" allowBlank="1" showInputMessage="1" showErrorMessage="1" error="Wpisz liczbę" sqref="H47 H42 H37 H32" xr:uid="{CDD3F7F3-8081-4BE9-B55A-53DC3336A720}">
      <formula1>0</formula1>
      <formula2>1E+31</formula2>
    </dataValidation>
  </dataValidations>
  <pageMargins left="0.7" right="0.7" top="0.75" bottom="0.75" header="0.3" footer="0.3"/>
  <pageSetup paperSize="9" scale="89" fitToHeight="0" orientation="landscape" r:id="rId1"/>
  <headerFooter alignWithMargins="0"/>
  <rowBreaks count="1" manualBreakCount="1">
    <brk id="27" min="1" max="1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Usuń wpisane dane i wybierz z listy" xr:uid="{9C464E98-5B06-4F92-A689-26F298F6FD95}">
          <x14:formula1>
            <xm:f>Arkusz1!$C$5:$C$6</xm:f>
          </x14:formula1>
          <xm:sqref>F82:G82</xm:sqref>
        </x14:dataValidation>
        <x14:dataValidation type="list" allowBlank="1" showInputMessage="1" showErrorMessage="1" error="Usuń wpisane dane i wybierz z listy" xr:uid="{BADD8B0D-D849-4890-8AAE-21A701AD16FF}">
          <x14:formula1>
            <xm:f>Arkusz1!$E$5:$E$11</xm:f>
          </x14:formula1>
          <xm:sqref>F110:L110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Jacek Krzyżanowski</cp:lastModifiedBy>
  <cp:lastPrinted>2024-11-03T20:04:12Z</cp:lastPrinted>
  <dcterms:created xsi:type="dcterms:W3CDTF">2024-10-16T13:04:39Z</dcterms:created>
  <dcterms:modified xsi:type="dcterms:W3CDTF">2024-11-04T06:32:33Z</dcterms:modified>
</cp:coreProperties>
</file>