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irmowe\Peljan\MPEC przetarg kogeneracja\na stronę\"/>
    </mc:Choice>
  </mc:AlternateContent>
  <bookViews>
    <workbookView xWindow="0" yWindow="0" windowWidth="23040" windowHeight="8904" activeTab="1"/>
  </bookViews>
  <sheets>
    <sheet name="hrf" sheetId="5" r:id="rId1"/>
    <sheet name="harmonogram realizacji" sheetId="6" r:id="rId2"/>
  </sheets>
  <definedNames>
    <definedName name="_xlnm.Print_Area" localSheetId="0">hrf!$A$2:$Y$55</definedName>
  </definedNames>
  <calcPr calcId="162913"/>
  <customWorkbookViews>
    <customWorkbookView name="ZbyszekP_a - Widok osobisty" guid="{F5AA4D5F-4920-4A09-B3D9-26471E3BF3CC}" mergeInterval="0" personalView="1" maximized="1" windowWidth="1020" windowHeight="579" activeSheetId="1"/>
    <customWorkbookView name="AnitaK - Widok osobisty" guid="{216D1773-41A5-4A03-81FF-BED3DA4C6A06}" mergeInterval="0" personalView="1" maximized="1" windowWidth="1020" windowHeight="552" activeSheetId="1"/>
    <customWorkbookView name="AgRend - Widok osobisty" guid="{F7039A62-87B0-4CCF-8011-D81C05E84A55}" mergeInterval="0" personalView="1" maximized="1" windowWidth="1020" windowHeight="603" activeSheetId="1"/>
    <customWorkbookView name="Mslu - Widok osobisty" guid="{15572AD2-3C71-43E3-91DD-18B22F38FE76}" mergeInterval="0" personalView="1" maximized="1" windowWidth="1020" windowHeight="605" activeSheetId="1" showComments="commIndAndComment"/>
  </customWorkbookViews>
</workbook>
</file>

<file path=xl/calcChain.xml><?xml version="1.0" encoding="utf-8"?>
<calcChain xmlns="http://schemas.openxmlformats.org/spreadsheetml/2006/main">
  <c r="X46" i="5" l="1"/>
  <c r="W46" i="5"/>
  <c r="V46" i="5"/>
  <c r="U46" i="5"/>
  <c r="S46" i="5"/>
  <c r="R46" i="5"/>
  <c r="Q46" i="5"/>
  <c r="P46" i="5"/>
  <c r="N46" i="5"/>
  <c r="M46" i="5"/>
  <c r="L46" i="5"/>
  <c r="K46" i="5"/>
  <c r="J46" i="5"/>
  <c r="J44" i="5"/>
  <c r="W42" i="5"/>
  <c r="X42" i="5"/>
  <c r="V42" i="5"/>
  <c r="U42" i="5"/>
  <c r="X40" i="5"/>
  <c r="W40" i="5"/>
  <c r="V40" i="5"/>
  <c r="U40" i="5"/>
  <c r="X38" i="5"/>
  <c r="W38" i="5"/>
  <c r="V38" i="5"/>
  <c r="U38" i="5"/>
  <c r="X36" i="5"/>
  <c r="W36" i="5"/>
  <c r="V36" i="5"/>
  <c r="U36" i="5"/>
  <c r="Y36" i="5" s="1"/>
  <c r="X34" i="5"/>
  <c r="W34" i="5"/>
  <c r="V34" i="5"/>
  <c r="U34" i="5"/>
  <c r="Y34" i="5" s="1"/>
  <c r="X32" i="5"/>
  <c r="W32" i="5"/>
  <c r="V32" i="5"/>
  <c r="U32" i="5"/>
  <c r="Y32" i="5" s="1"/>
  <c r="X30" i="5"/>
  <c r="W30" i="5"/>
  <c r="V30" i="5"/>
  <c r="U30" i="5"/>
  <c r="Y30" i="5" s="1"/>
  <c r="X28" i="5"/>
  <c r="W28" i="5"/>
  <c r="V28" i="5"/>
  <c r="U28" i="5"/>
  <c r="Y28" i="5" s="1"/>
  <c r="X26" i="5"/>
  <c r="W26" i="5"/>
  <c r="V26" i="5"/>
  <c r="U26" i="5"/>
  <c r="Y26" i="5" s="1"/>
  <c r="X24" i="5"/>
  <c r="W24" i="5"/>
  <c r="V24" i="5"/>
  <c r="U24" i="5"/>
  <c r="Y24" i="5" s="1"/>
  <c r="X22" i="5"/>
  <c r="W22" i="5"/>
  <c r="V22" i="5"/>
  <c r="U22" i="5"/>
  <c r="Y22" i="5" s="1"/>
  <c r="X20" i="5"/>
  <c r="W20" i="5"/>
  <c r="V20" i="5"/>
  <c r="U20" i="5"/>
  <c r="Y20" i="5" s="1"/>
  <c r="X18" i="5"/>
  <c r="W18" i="5"/>
  <c r="V18" i="5"/>
  <c r="U18" i="5"/>
  <c r="Y18" i="5" s="1"/>
  <c r="X16" i="5"/>
  <c r="W16" i="5"/>
  <c r="V16" i="5"/>
  <c r="U16" i="5"/>
  <c r="Y16" i="5" s="1"/>
  <c r="S42" i="5"/>
  <c r="R42" i="5"/>
  <c r="Q42" i="5"/>
  <c r="P42" i="5"/>
  <c r="T42" i="5" s="1"/>
  <c r="S40" i="5"/>
  <c r="R40" i="5"/>
  <c r="Q40" i="5"/>
  <c r="P40" i="5"/>
  <c r="T40" i="5" s="1"/>
  <c r="S38" i="5"/>
  <c r="R38" i="5"/>
  <c r="Q38" i="5"/>
  <c r="P38" i="5"/>
  <c r="T38" i="5" s="1"/>
  <c r="S36" i="5"/>
  <c r="R36" i="5"/>
  <c r="Q36" i="5"/>
  <c r="P36" i="5"/>
  <c r="T36" i="5" s="1"/>
  <c r="S34" i="5"/>
  <c r="R34" i="5"/>
  <c r="Q34" i="5"/>
  <c r="P34" i="5"/>
  <c r="T34" i="5" s="1"/>
  <c r="S32" i="5"/>
  <c r="R32" i="5"/>
  <c r="Q32" i="5"/>
  <c r="P32" i="5"/>
  <c r="T32" i="5" s="1"/>
  <c r="S30" i="5"/>
  <c r="R30" i="5"/>
  <c r="Q30" i="5"/>
  <c r="P30" i="5"/>
  <c r="T30" i="5" s="1"/>
  <c r="S28" i="5"/>
  <c r="R28" i="5"/>
  <c r="Q28" i="5"/>
  <c r="P28" i="5"/>
  <c r="T28" i="5" s="1"/>
  <c r="S26" i="5"/>
  <c r="R26" i="5"/>
  <c r="Q26" i="5"/>
  <c r="P26" i="5"/>
  <c r="T26" i="5" s="1"/>
  <c r="S24" i="5"/>
  <c r="R24" i="5"/>
  <c r="Q24" i="5"/>
  <c r="P24" i="5"/>
  <c r="T24" i="5" s="1"/>
  <c r="S22" i="5"/>
  <c r="R22" i="5"/>
  <c r="Q22" i="5"/>
  <c r="P22" i="5"/>
  <c r="T22" i="5" s="1"/>
  <c r="S20" i="5"/>
  <c r="R20" i="5"/>
  <c r="Q20" i="5"/>
  <c r="P20" i="5"/>
  <c r="T20" i="5" s="1"/>
  <c r="S18" i="5"/>
  <c r="R18" i="5"/>
  <c r="Q18" i="5"/>
  <c r="P18" i="5"/>
  <c r="T18" i="5" s="1"/>
  <c r="S16" i="5"/>
  <c r="R16" i="5"/>
  <c r="Q16" i="5"/>
  <c r="P16" i="5"/>
  <c r="L42" i="5"/>
  <c r="N42" i="5"/>
  <c r="M42" i="5"/>
  <c r="K42" i="5"/>
  <c r="N40" i="5"/>
  <c r="M40" i="5"/>
  <c r="L40" i="5"/>
  <c r="K40" i="5"/>
  <c r="O40" i="5" s="1"/>
  <c r="N38" i="5"/>
  <c r="M38" i="5"/>
  <c r="L38" i="5"/>
  <c r="K38" i="5"/>
  <c r="O38" i="5" s="1"/>
  <c r="N36" i="5"/>
  <c r="M36" i="5"/>
  <c r="L36" i="5"/>
  <c r="K36" i="5"/>
  <c r="O36" i="5" s="1"/>
  <c r="N34" i="5"/>
  <c r="M34" i="5"/>
  <c r="L34" i="5"/>
  <c r="K34" i="5"/>
  <c r="O34" i="5" s="1"/>
  <c r="N32" i="5"/>
  <c r="M32" i="5"/>
  <c r="L32" i="5"/>
  <c r="K32" i="5"/>
  <c r="O32" i="5" s="1"/>
  <c r="N30" i="5"/>
  <c r="M30" i="5"/>
  <c r="L30" i="5"/>
  <c r="K30" i="5"/>
  <c r="O30" i="5" s="1"/>
  <c r="N28" i="5"/>
  <c r="M28" i="5"/>
  <c r="L28" i="5"/>
  <c r="K28" i="5"/>
  <c r="O28" i="5" s="1"/>
  <c r="N26" i="5"/>
  <c r="M26" i="5"/>
  <c r="L26" i="5"/>
  <c r="K26" i="5"/>
  <c r="N24" i="5"/>
  <c r="M24" i="5"/>
  <c r="L24" i="5"/>
  <c r="K24" i="5"/>
  <c r="O24" i="5" s="1"/>
  <c r="N22" i="5"/>
  <c r="M22" i="5"/>
  <c r="L22" i="5"/>
  <c r="K22" i="5"/>
  <c r="O22" i="5" s="1"/>
  <c r="N20" i="5"/>
  <c r="M20" i="5"/>
  <c r="L20" i="5"/>
  <c r="K20" i="5"/>
  <c r="N18" i="5"/>
  <c r="M18" i="5"/>
  <c r="L18" i="5"/>
  <c r="K18" i="5"/>
  <c r="L16" i="5"/>
  <c r="M16" i="5"/>
  <c r="N16" i="5"/>
  <c r="K16" i="5"/>
  <c r="O47" i="5"/>
  <c r="Y43" i="5"/>
  <c r="Y41" i="5"/>
  <c r="Y39" i="5"/>
  <c r="Y37" i="5"/>
  <c r="Y35" i="5"/>
  <c r="Y33" i="5"/>
  <c r="Y31" i="5"/>
  <c r="Y29" i="5"/>
  <c r="Y27" i="5"/>
  <c r="Y25" i="5"/>
  <c r="Y23" i="5"/>
  <c r="Y21" i="5"/>
  <c r="Y19" i="5"/>
  <c r="Y17" i="5"/>
  <c r="T43" i="5"/>
  <c r="T41" i="5"/>
  <c r="T39" i="5"/>
  <c r="T37" i="5"/>
  <c r="T35" i="5"/>
  <c r="T33" i="5"/>
  <c r="T31" i="5"/>
  <c r="T29" i="5"/>
  <c r="T27" i="5"/>
  <c r="T25" i="5"/>
  <c r="T23" i="5"/>
  <c r="T21" i="5"/>
  <c r="T19" i="5"/>
  <c r="T17" i="5"/>
  <c r="O17" i="5"/>
  <c r="O18" i="5"/>
  <c r="O19" i="5"/>
  <c r="O21" i="5"/>
  <c r="O23" i="5"/>
  <c r="O25" i="5"/>
  <c r="O26" i="5"/>
  <c r="O27" i="5"/>
  <c r="O29" i="5"/>
  <c r="O31" i="5"/>
  <c r="O33" i="5"/>
  <c r="O35" i="5"/>
  <c r="O37" i="5"/>
  <c r="O39" i="5"/>
  <c r="O41" i="5"/>
  <c r="O43" i="5"/>
  <c r="Y47" i="5"/>
  <c r="T47" i="5"/>
  <c r="Y46" i="5" l="1"/>
  <c r="M44" i="5"/>
  <c r="K44" i="5"/>
  <c r="K48" i="5" s="1"/>
  <c r="Y38" i="5"/>
  <c r="Q44" i="5"/>
  <c r="R44" i="5"/>
  <c r="S44" i="5"/>
  <c r="S48" i="5" s="1"/>
  <c r="Y40" i="5"/>
  <c r="V44" i="5"/>
  <c r="V48" i="5" s="1"/>
  <c r="W44" i="5"/>
  <c r="W48" i="5" s="1"/>
  <c r="X44" i="5"/>
  <c r="X48" i="5" s="1"/>
  <c r="Y42" i="5"/>
  <c r="T46" i="5"/>
  <c r="N44" i="5"/>
  <c r="O46" i="5"/>
  <c r="U44" i="5"/>
  <c r="O20" i="5"/>
  <c r="G47" i="5"/>
  <c r="G35" i="5"/>
  <c r="P44" i="5"/>
  <c r="L44" i="5"/>
  <c r="I35" i="5"/>
  <c r="H46" i="5"/>
  <c r="G38" i="5"/>
  <c r="O42" i="5"/>
  <c r="G42" i="5" s="1"/>
  <c r="G30" i="5"/>
  <c r="G28" i="5"/>
  <c r="G26" i="5"/>
  <c r="G24" i="5"/>
  <c r="G22" i="5"/>
  <c r="T16" i="5"/>
  <c r="O16" i="5"/>
  <c r="G43" i="5"/>
  <c r="I43" i="5" s="1"/>
  <c r="G36" i="5"/>
  <c r="G39" i="5"/>
  <c r="I39" i="5" s="1"/>
  <c r="G34" i="5"/>
  <c r="G31" i="5"/>
  <c r="I31" i="5" s="1"/>
  <c r="G32" i="5"/>
  <c r="G27" i="5"/>
  <c r="I27" i="5" s="1"/>
  <c r="G25" i="5"/>
  <c r="I25" i="5" s="1"/>
  <c r="G41" i="5"/>
  <c r="I41" i="5" s="1"/>
  <c r="G37" i="5"/>
  <c r="I37" i="5" s="1"/>
  <c r="G33" i="5"/>
  <c r="I33" i="5" s="1"/>
  <c r="G29" i="5"/>
  <c r="I29" i="5" s="1"/>
  <c r="G23" i="5"/>
  <c r="I23" i="5" s="1"/>
  <c r="G21" i="5"/>
  <c r="G20" i="5"/>
  <c r="R48" i="5"/>
  <c r="G19" i="5"/>
  <c r="I19" i="5" s="1"/>
  <c r="L48" i="5"/>
  <c r="G18" i="5"/>
  <c r="G17" i="5"/>
  <c r="I17" i="5" s="1"/>
  <c r="N48" i="5"/>
  <c r="J48" i="5"/>
  <c r="M48" i="5"/>
  <c r="Q48" i="5"/>
  <c r="Y44" i="5" l="1"/>
  <c r="G40" i="5"/>
  <c r="G16" i="5"/>
  <c r="O44" i="5"/>
  <c r="G44" i="5"/>
  <c r="T44" i="5"/>
  <c r="I21" i="5"/>
  <c r="G46" i="5"/>
  <c r="I46" i="5" s="1"/>
  <c r="U48" i="5"/>
  <c r="Y48" i="5" s="1"/>
  <c r="P48" i="5"/>
  <c r="T48" i="5" s="1"/>
  <c r="O48" i="5"/>
  <c r="G48" i="5" l="1"/>
</calcChain>
</file>

<file path=xl/sharedStrings.xml><?xml version="1.0" encoding="utf-8"?>
<sst xmlns="http://schemas.openxmlformats.org/spreadsheetml/2006/main" count="513" uniqueCount="191">
  <si>
    <t>I</t>
  </si>
  <si>
    <t>II</t>
  </si>
  <si>
    <t>III</t>
  </si>
  <si>
    <t>IV</t>
  </si>
  <si>
    <t>Lp.</t>
  </si>
  <si>
    <t>Jednostki miary</t>
  </si>
  <si>
    <t>Ilość, liczba</t>
  </si>
  <si>
    <t xml:space="preserve"> [w zł]</t>
  </si>
  <si>
    <t>Dofinansowanie kosztów kwalifikowanych ze środków NFOŚiGW</t>
  </si>
  <si>
    <t>kwalifikowane</t>
  </si>
  <si>
    <t>RAZEM - koszty kwalifikowane</t>
  </si>
  <si>
    <t xml:space="preserve">RAZEM - koszt całkowity    </t>
  </si>
  <si>
    <t>RAZEM - koszty niekwalifikowane</t>
  </si>
  <si>
    <t>Rodzaj pozycji (koszty całkowite/kwalifikowane)</t>
  </si>
  <si>
    <t>całkowite</t>
  </si>
  <si>
    <t>Udział dofinansowania NFOŚiGW w kosztach kwalifikowanych</t>
  </si>
  <si>
    <t>[%]</t>
  </si>
  <si>
    <t xml:space="preserve">Numer umowy ………………. </t>
  </si>
  <si>
    <t>Wartość pozycji</t>
  </si>
  <si>
    <t>w tym koszty bieżące-nieinwestycyjne</t>
  </si>
  <si>
    <t>Wyszczególnienie 
(obiekty, czynności, prace, dostawy, zakupy, kontrakty)</t>
  </si>
  <si>
    <t xml:space="preserve"> Planowane koszty do poniesienia [w zł]</t>
  </si>
  <si>
    <t>Wyjaśnienia, uwagi do hrf</t>
  </si>
  <si>
    <t>………………………………………</t>
  </si>
  <si>
    <t>Należy podać kwoty w zaokrągleniu do pełnego zł</t>
  </si>
  <si>
    <t>Data sporządzenia                                               Pieczęć firmowa Wnioskodawcy oraz podpis osoby/osób upoważnionych do reprezentowania Wnioskodawcy</t>
  </si>
  <si>
    <r>
      <rPr>
        <b/>
        <sz val="12"/>
        <rFont val="Arial CE"/>
        <charset val="238"/>
      </rPr>
      <t>UWAGA!!!</t>
    </r>
    <r>
      <rPr>
        <sz val="12"/>
        <rFont val="Arial CE"/>
        <charset val="238"/>
      </rPr>
      <t xml:space="preserve"> 
Wiersz </t>
    </r>
    <r>
      <rPr>
        <b/>
        <sz val="12"/>
        <rFont val="Arial CE"/>
        <charset val="238"/>
      </rPr>
      <t>"w tym koszty bieżące-nieinwestycyjne"</t>
    </r>
    <r>
      <rPr>
        <sz val="12"/>
        <rFont val="Arial CE"/>
        <charset val="238"/>
      </rPr>
      <t xml:space="preserve"> należy wypełnić w przypadku ubiegania się o dofinansowanie w formie dotacji, w innym przypadku należy wiersz pozostawić niewypełniony
Wyszarzone pola z udziałem dofinansowania NFOŚiGW w kosztach kwalifikowanych są polami informacyjnymi. Intensywność dofinansowania, o której mowa w programie priorytetowym liczona jest jako udział dofinansowania ze środków NFOŚiGW w kosztach kwalifikowanych ogółem.</t>
    </r>
  </si>
  <si>
    <t>Załącznik 1</t>
  </si>
  <si>
    <t>2024 rok (pierwszy) finansowania (kwartały)</t>
  </si>
  <si>
    <t>2025 rok finansowania (kwartały)</t>
  </si>
  <si>
    <t>2026 rok finansowania (kwartały)</t>
  </si>
  <si>
    <t>Razem rok
2026</t>
  </si>
  <si>
    <t>Razem rok
2025</t>
  </si>
  <si>
    <t>Razem rok
2024</t>
  </si>
  <si>
    <t>Dokumentacja - koncepcje, projekty, instrukcje, raporty, itp..</t>
  </si>
  <si>
    <t xml:space="preserve">Roboty montażowe instalacji odpylania spalin, w tym : 
- przenośniki pyłu i sadzy 
- elektrofiltr lub filtr tkaninowy </t>
  </si>
  <si>
    <t xml:space="preserve">Roboty montażowe instalacji transportu biomasy, w tym: 
- podłoga ruchoma, 
- przenośnik zgrzebłowy paliwa, 
- podajnik tłokowy </t>
  </si>
  <si>
    <t xml:space="preserve">Roboty budowlano-montażowe magazynuj dobowego biomasy 400 m3 </t>
  </si>
  <si>
    <t xml:space="preserve">Roboty budowlano-montażowe magazynu głównego biomasy 900 m3 </t>
  </si>
  <si>
    <t>Roboty montażowe instalacji komina</t>
  </si>
  <si>
    <t xml:space="preserve">Roboty montażowe instalacji elektrycznej i AKPiA </t>
  </si>
  <si>
    <t xml:space="preserve">Roboty montażowe s.u.w. i odgazowywacza, w tym: 
- uzdatniacz wody metodą odwróconej osmozy, 
- dostosowanie odgazowywacza do zasilania parą wodną </t>
  </si>
  <si>
    <t xml:space="preserve"> Roboty montażowe węzła wyprowadzenia mocy elektrycznej, w tym: 
- transformator wyprowadzenia mocy, 
- okablowanie i wyposażenie stacji trafo </t>
  </si>
  <si>
    <t>Nadzór budowlany</t>
  </si>
  <si>
    <t>kpl.</t>
  </si>
  <si>
    <t>Koszty poniesione do dnia 31.12.2023</t>
  </si>
  <si>
    <t>Harmonogram rzeczowo - finansowy dla przedsięwzięcia  "Budowa źródła wysokosprawnej kogeneracji na biomasę o mocy 2,4 Mwe i 10 MWt w Lesznie / MPEC w Lesznie"</t>
  </si>
  <si>
    <t>Numer wniosku o dofinansowanie nr  1977/2023</t>
  </si>
  <si>
    <t>Informacja i promocja</t>
  </si>
  <si>
    <t>Beneficjent: Miejskie Przedsiębiorstwo Energetyki Cieplnej Sp.z o.o w Lesznie</t>
  </si>
  <si>
    <t>Roboty montażowe kotła o mocy 12,57 MWt w istniejącej kotłowni,  
w tym:: 
- kocioł wodny parowy, 
- wymiennik ciepła, 
- wentylator powietrza, 
- system czyszczenia kotła sprężonym powietrzem, 
- ekonomizer, 
- odzysk kondensacyjny.</t>
  </si>
  <si>
    <t>Roboty budowlano-montażowe budynku zespołu turbiny, w tym: 
- budynek o powierzchni ok. 180 m2 
- turbozespół turbina + generator o mocy maksymalnej 2,4 MWe</t>
  </si>
  <si>
    <t>Układ akumulacji ciepła o pojemności ok. 160 m3</t>
  </si>
  <si>
    <r>
      <t xml:space="preserve">Koszt całkowity 114 894 300 zł, w tym:
- koszty kwalifikowane: 93 400 000 zł,
- koszty niekwalifikowane: 21 494 300 zł, z czego 10 000 zł netto to koszty informacji i promocji, a 21 484 300 zł stanowi podatek VAT (23%), który zostanie poniesiony ze środków własnych.
</t>
    </r>
    <r>
      <rPr>
        <sz val="10"/>
        <rFont val="Arial CE"/>
        <charset val="238"/>
      </rPr>
      <t>Uszczegółowienie HRF nie obejmuje wszystkich pozycji kosztowych, które zawierają poszczególne zadania, a jedynie najważniejsze z nich. Szczegółowy harmonogram rzeczowo-finansowy będzie sporządzony przez Generalnego Wykonawcę w ramach oferty i negocjowany (zaakceptowany) przez Spółkę na etapie zawierania kontraktu, co ma na celu poprawienie konkurencyjności postępowania przez dopuszczenie do przetargu szerszego grona potencjalnych wykonawców oferujących różne technologie, a co za tym idzie zakres rzeczowy, które jednak zagwarantują osiągniecie parametrów określonych w SIWZ oraz wskaźników projektu.</t>
    </r>
  </si>
  <si>
    <t xml:space="preserve">Projekt budowlany oraz złożenie wniosku  o pozwolenie na budowę </t>
  </si>
  <si>
    <t>Projekty techniczne i wykonawcze</t>
  </si>
  <si>
    <t>Dokumentacja powykonawcza, w tym sporządzenie Instrukcji eksploatacyjnych, instrukcji stanowiskowych, instrukcji współpracy elektrociepłowni z systeme OSD oraz przygotowanie wszystkich pozostałych dokumentów wynikających z wymagań Zamawiajacego określonych w PFU</t>
  </si>
  <si>
    <t>Rozruch technologiczny i próby przedrozruchowe oraz szkolenie załogi</t>
  </si>
  <si>
    <t>Próby końcowe, ruch próbny wraz z uzyskaniem potwierdzenia osiągnięcia parametrów jakościowych i gwarantowanych, odbiór końcowy</t>
  </si>
  <si>
    <t>Dostawa i montaż zespołu kotła parowego z podgrzewaczem wody, walczakiem i oprzyrządowaniem</t>
  </si>
  <si>
    <t>Dostawa i montaż paleniska</t>
  </si>
  <si>
    <t>Dostawa i montaż układu odzysku ciepła ze spalin - ekonomizer suchy</t>
  </si>
  <si>
    <t>Dostawa i montaż układu odzysku ciepła ze spalin - ekonomizer kondensacyjny z instalacją oczyszczania kondensatu</t>
  </si>
  <si>
    <t>Instalacja sprężonego powietrza wraz z urządzeniami z doposażeniem istniejącej sprężarkowni o dodatkowy agregat o wydajności niezbędnej do pokrycia zapotrzebowania projektowanej instalacji</t>
  </si>
  <si>
    <t>Skraplacz + wymiennik awaryjny wraz z instalacją</t>
  </si>
  <si>
    <t xml:space="preserve">Dostawa i montaż systemu odprowadzania spalin: wentylatory i kanały spalin, recyrkulacja spalin wraz z wentylatorem przetłaczającym oczyszczone spaliny zza elektrofiltra do komory paleniskowej, </t>
  </si>
  <si>
    <t>Instalacja oczyszczania/odpopielania spalin: elektrofiltr, wentylator wyciągu</t>
  </si>
  <si>
    <t>Kontenery popiołów i gabarytów typu KP10 - 3 szt.</t>
  </si>
  <si>
    <t>Waga samochodowa 25m z urządzeniami/instalacjami towarzyszącymi, monitoringiem i cyfrową komunikacją z systemem SCADA</t>
  </si>
  <si>
    <t>Dostawa i montaż Instalacji podawania paliwa: ruchoma podłoga, przenośniki zgrzebłowe, krata wibracyjna, waga przenośnikowa itd. wraz z legalizowaną wagą przenośnikową</t>
  </si>
  <si>
    <t xml:space="preserve">Roboty budowlano-montażowe magazynu dobowego biomasy 400 m3 </t>
  </si>
  <si>
    <t>Roboty ziemne, fundament komina</t>
  </si>
  <si>
    <t>Dostawa i montaż komina stalowego</t>
  </si>
  <si>
    <t>Modernizacja lub zabudowa nowej rozdzielni elektrycznej SN dla przyłączenia generatora i potrzeb własnych oraz rozbudowa o dodatkowe pole włączenia generatora do sieci elektroenergetycznej w rozdzielni SN</t>
  </si>
  <si>
    <t>Dostosowanie istniejącego układu gospodarki ogólnej AKPiA do współpracy z elektrociepłownią, integracja z istniejącym system nadrzędnym AVEVA System Platform 2020 SP1, strukturą SCADA i sterowania pracą Kotłowni Zatorze w zakresie projektowanej instalacji, gospodarki ogólnej, oraz współpracy z pozostałymi źródłami</t>
  </si>
  <si>
    <t xml:space="preserve">Rozbudowa systemu sterowania, wizualizacji i archiwizacji danych </t>
  </si>
  <si>
    <t>Instalacje/sieci słaboprądowe (teletechniczne, alarmowa, sygnalizacji pożaru itp.) z Główny wyłącznikiem przeciwpożarowym budynku elektrociepłowni – doprowadzenie do poszczególnych obiektów zgodnie z wymaganiami technologicznymi i organizacyjnymi</t>
  </si>
  <si>
    <t>Szafy sterownicze i falowniki</t>
  </si>
  <si>
    <t>Konstrukcje kablowe, kable, aparatura pomiarowa</t>
  </si>
  <si>
    <t>Zasilanie rezerwowe (agregat prądotwórczy) i system UPS</t>
  </si>
  <si>
    <t>Przystosowanie obiektu do pracy wyspowej zgodnie z warunkami przyłączenia</t>
  </si>
  <si>
    <t>Zagospodarowanie i organizacja terenu budowy w tym zaplecza budowy, doprowadzenie mediów niezbędnych na czas budowy, ogrodzenia, dróg dojazd owych, urządzeń ppoż. i BHP, zaplecza socjalnego i higieniczno-sanitarnego dla pracowników, roboty rozbiórkowe obiektów budowlanych i przygotowanie terenu do robót</t>
  </si>
  <si>
    <t>Roboty ziemne, fundamentowanie (łącznie z fundamentami pod urządzenia), posadzka na gruncie (poziom 0,00)</t>
  </si>
  <si>
    <t>Roboty konstrukcyjno-budowlane (konstrukcja budynku, ściany, stropodach) tzw. stan surowy zamknięty</t>
  </si>
  <si>
    <t>Posadzka przemysłowa</t>
  </si>
  <si>
    <t>Wewnętrzne konstrukcje stalowe, pomosty, schody, drabiny</t>
  </si>
  <si>
    <t>Roboty wykończeniowe: wykończenie ścian i podłóg, stolarka wewnętrzna, wyposażenie pomieszczeń</t>
  </si>
  <si>
    <t>Instalacje wewnętrzne sanit.: grzewcza, wentylacja, klimatyzacja, kanalizacja, wodociąg, p.poż, biały montaż</t>
  </si>
  <si>
    <t>Instalacje wewnętrzne elektryczne: oświetlenie ogólne i ewakuacyjne, instalacja gniazd, uziemiająca, odgromowa i połączeń wyrównawczych</t>
  </si>
  <si>
    <t>Kanalizacja deszczowa z wpustami drogowymi</t>
  </si>
  <si>
    <t>Kanalizacja sanitarna DN160</t>
  </si>
  <si>
    <t xml:space="preserve">Kanalizacja deszczowa DN400 </t>
  </si>
  <si>
    <t>Kanalizacja technol. DN160 +separator</t>
  </si>
  <si>
    <t xml:space="preserve">Zewn. Instalacja wodociągowa </t>
  </si>
  <si>
    <t>Zewn. Instalacja instalacja p.poż.</t>
  </si>
  <si>
    <t>Włączenie sieci preizolowanej DN250 (168,3)/355 do sieci cieplnej magistralnej na terenie ciepłowni Zatorze</t>
  </si>
  <si>
    <t>Zasilanie elektroenergetyczne do budynku Elektrociepłowni Biomasowej</t>
  </si>
  <si>
    <t>Instalacje elektryczne zewnętrzne - potrzeby własne, oświetlenie terenu itp..</t>
  </si>
  <si>
    <t xml:space="preserve">Roboty rozbiórkowe istniejących  nawierzchni, roboty ziemne: korytowanie i ukształtowanie terenu </t>
  </si>
  <si>
    <t>Wykonanie nawierzchni zgodnie z dokumentacją projektową</t>
  </si>
  <si>
    <t>Roboty odtworzeniowe, zagospodarowanie terenów zielonych, inne.</t>
  </si>
  <si>
    <t>Dostawa i montaż Turbozespół parowy (turbina parowa + generator) z oprzyrządowaniem</t>
  </si>
  <si>
    <t>Dostawa i montaż odgazowywacza wraz z instalacją</t>
  </si>
  <si>
    <t>Stacja uzdatniania wody - odwrócona osmoza  wraz z instalacją</t>
  </si>
  <si>
    <t>Budowa linii SN 15 kV zasilającej Główną Stację Zasilania (GSZ) MPEC Leszno z stacji transformatorowej 110kV/SN Leszno Gronowo l=46km zgodnie za warunkami przyłączenia OSD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</si>
  <si>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</si>
  <si>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</si>
  <si>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</si>
  <si>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</si>
  <si>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</si>
  <si>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</si>
  <si>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</si>
  <si>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</si>
  <si>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</si>
  <si>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</si>
  <si>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</si>
  <si>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</si>
  <si>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</si>
  <si>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</si>
  <si>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4.1.</t>
  </si>
  <si>
    <t>4.2.</t>
  </si>
  <si>
    <t>7.1.</t>
  </si>
  <si>
    <t>7.2.</t>
  </si>
  <si>
    <t>8.1.</t>
  </si>
  <si>
    <t>8.2.</t>
  </si>
  <si>
    <t>8.3.</t>
  </si>
  <si>
    <t>8.4.</t>
  </si>
  <si>
    <t>8.5.</t>
  </si>
  <si>
    <t>8.6.</t>
  </si>
  <si>
    <t>8.7.</t>
  </si>
  <si>
    <t>8.8.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</si>
  <si>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</si>
  <si>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</si>
  <si>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</si>
  <si>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</si>
  <si>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</si>
  <si>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</si>
  <si>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</si>
  <si>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</si>
  <si>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</si>
  <si>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</si>
  <si>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</si>
  <si>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</si>
  <si>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</si>
  <si>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</si>
  <si>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</si>
  <si>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</si>
  <si>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</si>
  <si>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</si>
  <si>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9.20.</t>
  </si>
  <si>
    <t>9.21.</t>
  </si>
  <si>
    <t>10.1.</t>
  </si>
  <si>
    <t>10.2.</t>
  </si>
  <si>
    <t>11.1.</t>
  </si>
  <si>
    <t>9.1.</t>
  </si>
  <si>
    <t xml:space="preserve">Roboty budowlano-montażowe budynku zespołu turbiny wraz z montażem turbiny
</t>
  </si>
  <si>
    <t>Roboty montażowe instalacji transportu biomasy</t>
  </si>
  <si>
    <t>Roboty montażowe instalacji odpylania spalin</t>
  </si>
  <si>
    <t>Roboty montażowe kotła o mocy 12,57 MWt w istniejącej kotłowni</t>
  </si>
  <si>
    <t>Dokumentacja - koncepcje, projekty, instrukcje, raporty, itp.</t>
  </si>
  <si>
    <t xml:space="preserve"> Roboty montażowe węzła wyprowadzenia mocy elektrycznej</t>
  </si>
  <si>
    <t>Roboty montażowe s.u.w. i odgazowywacza</t>
  </si>
  <si>
    <t>Razem rok
2027</t>
  </si>
  <si>
    <t xml:space="preserve">Data sporządzenia                                               </t>
  </si>
  <si>
    <t>Wstępny Harmonogram realizacji zamówienia dla przedsięwzięcia  "Budowa źródła wysokosprawnej kogeneracji na biomasę o mocy 2,4 Mwe i 10 MWt w Lesznie / MPEC w Lesznie"</t>
  </si>
  <si>
    <t>VII, VIII, IX (IIIkwartał)</t>
  </si>
  <si>
    <t>X,XI,XII (IVkwartał)</t>
  </si>
  <si>
    <t>I, II, III (Ikwartał)</t>
  </si>
  <si>
    <t>IV, V, VI (IIkwartał)</t>
  </si>
  <si>
    <t>drugi rok realizacji Umowy (2025)</t>
  </si>
  <si>
    <t>trzeci rok realizacji Umowy (2026)</t>
  </si>
  <si>
    <t>czwarty rok realizacji Umowy (2027)</t>
  </si>
  <si>
    <t>do postępowania nr DI/07/2024</t>
  </si>
  <si>
    <t>Układ akumulacji ciepła o pojemności ok. 192m3</t>
  </si>
  <si>
    <t>9.22.</t>
  </si>
  <si>
    <t>2.7.</t>
  </si>
  <si>
    <t>Dostawa i montaż układu odzysku ciepła z oleju</t>
  </si>
  <si>
    <t xml:space="preserve">Przebudowa istniejącego taśmociągu odżużlania oraz muru oporowego składu żużla </t>
  </si>
  <si>
    <t>xxxxxxxxxxx</t>
  </si>
  <si>
    <t>xxxxxxxxxx</t>
  </si>
  <si>
    <t xml:space="preserve">Instrukcja wypełnienia: </t>
  </si>
  <si>
    <t>1. Dla poszczególnych pozycji Harmonogramu należy wyodrębnić odrębnym kolorem pola oznaczające termin w jakim przewidziano realizację danego zakresu prac.</t>
  </si>
  <si>
    <t>2. W polach które oznaczono zgodnie z pkt. 1 należy wpisać przewidywany procent zaawansowania prac dla danego okresu realizacji</t>
  </si>
  <si>
    <t>….................................</t>
  </si>
  <si>
    <t>Termin/Faza wykonania (kwartalnie) i planowane zaawansowanie Etapu/zakresu robót (%)</t>
  </si>
  <si>
    <t>rok zawarcia Umowy (2024)</t>
  </si>
  <si>
    <t>Początek (miesiąc+rok)</t>
  </si>
  <si>
    <t>Koniec (miesiąc+rok)</t>
  </si>
  <si>
    <t>3. Po wyborze oferty najkorzystniejszej i zawarciu Umowy Wykonawca będzie zobowiązany do sporządzenia Harmonogramu realizacji zamówienia w układzie miesięcznym</t>
  </si>
  <si>
    <t>Wyszczególnienie Etapów/Rzeczowych zakresów robót
(obiekty, czynności, prace, usługi, dostawy, zakupy, roboty budowlane, element odrębnego odbioru, element rozliczenia)</t>
  </si>
  <si>
    <t>Załącznik nr 1c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</si>
</sst>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00%"/>
  </numFmts>
  <fonts count="20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b/>
      <sz val="12"/>
      <name val="Arial CE"/>
      <charset val="238"/>
    </font>
    <font>
      <sz val="12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8"/>
      <name val="Arial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/>
    <xf numFmtId="0" fontId="7" fillId="0" borderId="0" xfId="0" applyFont="1"/>
    <xf numFmtId="3" fontId="2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vertical="center" wrapText="1"/>
    </xf>
    <xf numFmtId="165" fontId="2" fillId="3" borderId="2" xfId="1" applyNumberFormat="1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vertical="center" wrapText="1"/>
    </xf>
    <xf numFmtId="3" fontId="0" fillId="4" borderId="2" xfId="0" applyNumberFormat="1" applyFill="1" applyBorder="1" applyAlignment="1">
      <alignment vertical="center" wrapText="1"/>
    </xf>
    <xf numFmtId="0" fontId="0" fillId="3" borderId="2" xfId="0" applyFill="1" applyBorder="1"/>
    <xf numFmtId="0" fontId="0" fillId="3" borderId="4" xfId="0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4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/>
    </xf>
    <xf numFmtId="3" fontId="2" fillId="5" borderId="1" xfId="0" applyNumberFormat="1" applyFont="1" applyFill="1" applyBorder="1" applyAlignment="1">
      <alignment vertical="center" wrapText="1"/>
    </xf>
    <xf numFmtId="3" fontId="2" fillId="5" borderId="2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7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" fontId="3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3" fillId="6" borderId="1" xfId="0" applyFont="1" applyFill="1" applyBorder="1" applyAlignment="1">
      <alignment horizontal="left" wrapText="1"/>
    </xf>
    <xf numFmtId="0" fontId="15" fillId="0" borderId="0" xfId="0" applyFont="1" applyAlignment="1">
      <alignment horizontal="right" wrapText="1" indent="2"/>
    </xf>
    <xf numFmtId="0" fontId="3" fillId="3" borderId="28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16" fillId="0" borderId="0" xfId="0" applyFont="1"/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3" fillId="6" borderId="10" xfId="0" applyFont="1" applyFill="1" applyBorder="1" applyAlignment="1">
      <alignment vertical="center" wrapText="1"/>
    </xf>
    <xf numFmtId="3" fontId="3" fillId="6" borderId="10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vertical="center" wrapText="1"/>
    </xf>
    <xf numFmtId="3" fontId="2" fillId="6" borderId="10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6" fillId="0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6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2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/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2" xfId="0" applyFill="1" applyBorder="1"/>
    <xf numFmtId="4" fontId="2" fillId="3" borderId="2" xfId="0" applyNumberFormat="1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11" fillId="0" borderId="0" xfId="0" applyFont="1" applyAlignment="1">
      <alignment horizontal="right" wrapText="1" indent="2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right" wrapText="1" indent="2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B2:Y64"/>
  <sheetViews>
    <sheetView showGridLines="0" zoomScale="55" zoomScaleNormal="55" zoomScaleSheetLayoutView="70" workbookViewId="0">
      <selection activeCell="H27" sqref="H27"/>
    </sheetView>
  </sheetViews>
  <sheetFormatPr defaultRowHeight="13.2"/>
  <cols>
    <col min="2" max="2" width="5.6640625" customWidth="1"/>
    <col min="3" max="3" width="60.88671875" customWidth="1"/>
    <col min="4" max="5" width="15.6640625" customWidth="1"/>
    <col min="6" max="6" width="14.5546875" customWidth="1"/>
    <col min="7" max="7" width="17.5546875" customWidth="1"/>
    <col min="8" max="8" width="17.44140625" customWidth="1"/>
    <col min="9" max="9" width="16.44140625" customWidth="1"/>
    <col min="10" max="10" width="19.6640625" customWidth="1"/>
    <col min="11" max="20" width="12.6640625" customWidth="1"/>
    <col min="21" max="21" width="13" customWidth="1"/>
    <col min="22" max="22" width="12.109375" customWidth="1"/>
    <col min="23" max="23" width="12.5546875" customWidth="1"/>
    <col min="24" max="24" width="12.88671875" customWidth="1"/>
    <col min="25" max="25" width="12.6640625" customWidth="1"/>
  </cols>
  <sheetData>
    <row r="2" spans="2:25" ht="15.6">
      <c r="C2" s="2" t="s">
        <v>49</v>
      </c>
      <c r="R2" s="115" t="s">
        <v>27</v>
      </c>
      <c r="S2" s="115"/>
      <c r="T2" s="115"/>
    </row>
    <row r="4" spans="2:25" ht="15.6">
      <c r="B4" s="6"/>
      <c r="C4" s="2" t="s">
        <v>46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5" ht="15.6">
      <c r="B5" s="6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5" ht="15.6">
      <c r="B6" s="6"/>
      <c r="C6" s="14" t="s">
        <v>47</v>
      </c>
      <c r="D6" s="15"/>
      <c r="E6" s="1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5">
      <c r="B7" s="6"/>
      <c r="C7" s="15"/>
      <c r="D7" s="15"/>
      <c r="E7" s="1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5" ht="15.6">
      <c r="B8" s="7"/>
      <c r="C8" s="14" t="s">
        <v>17</v>
      </c>
      <c r="D8" s="16"/>
      <c r="E8" s="1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2: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2:25" ht="13.8" thickBot="1">
      <c r="B10" s="119"/>
      <c r="C10" s="119"/>
      <c r="D10" s="119"/>
      <c r="E10" s="8"/>
      <c r="F10" s="8"/>
      <c r="G10" s="5"/>
      <c r="H10" s="5"/>
      <c r="I10" s="5"/>
      <c r="J10" s="5"/>
      <c r="K10" s="5"/>
      <c r="L10" s="5"/>
      <c r="M10" s="5"/>
      <c r="N10" s="5"/>
      <c r="O10" s="78" t="s">
        <v>24</v>
      </c>
      <c r="P10" s="78"/>
      <c r="Q10" s="78"/>
      <c r="R10" s="78"/>
      <c r="S10" s="78"/>
      <c r="T10" s="78"/>
    </row>
    <row r="11" spans="2:25" ht="12.75" customHeight="1">
      <c r="B11" s="110" t="s">
        <v>4</v>
      </c>
      <c r="C11" s="94" t="s">
        <v>20</v>
      </c>
      <c r="D11" s="96" t="s">
        <v>5</v>
      </c>
      <c r="E11" s="96" t="s">
        <v>6</v>
      </c>
      <c r="F11" s="96" t="s">
        <v>13</v>
      </c>
      <c r="G11" s="101" t="s">
        <v>18</v>
      </c>
      <c r="H11" s="96" t="s">
        <v>8</v>
      </c>
      <c r="I11" s="96" t="s">
        <v>15</v>
      </c>
      <c r="J11" s="96" t="s">
        <v>45</v>
      </c>
      <c r="K11" s="120" t="s">
        <v>21</v>
      </c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</row>
    <row r="12" spans="2:25" ht="87.75" customHeight="1">
      <c r="B12" s="111"/>
      <c r="C12" s="91"/>
      <c r="D12" s="97"/>
      <c r="E12" s="97"/>
      <c r="F12" s="98"/>
      <c r="G12" s="102"/>
      <c r="H12" s="100"/>
      <c r="I12" s="103"/>
      <c r="J12" s="100"/>
      <c r="K12" s="122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</row>
    <row r="13" spans="2:25" ht="24.75" customHeight="1">
      <c r="B13" s="111"/>
      <c r="C13" s="91"/>
      <c r="D13" s="98"/>
      <c r="E13" s="98"/>
      <c r="F13" s="98"/>
      <c r="G13" s="91" t="s">
        <v>7</v>
      </c>
      <c r="H13" s="91" t="s">
        <v>7</v>
      </c>
      <c r="I13" s="95" t="s">
        <v>16</v>
      </c>
      <c r="J13" s="91" t="s">
        <v>7</v>
      </c>
      <c r="K13" s="104" t="s">
        <v>28</v>
      </c>
      <c r="L13" s="105"/>
      <c r="M13" s="105"/>
      <c r="N13" s="106"/>
      <c r="O13" s="95" t="s">
        <v>33</v>
      </c>
      <c r="P13" s="91" t="s">
        <v>29</v>
      </c>
      <c r="Q13" s="92"/>
      <c r="R13" s="92"/>
      <c r="S13" s="92"/>
      <c r="T13" s="91" t="s">
        <v>32</v>
      </c>
      <c r="U13" s="91" t="s">
        <v>30</v>
      </c>
      <c r="V13" s="92"/>
      <c r="W13" s="92"/>
      <c r="X13" s="92"/>
      <c r="Y13" s="91" t="s">
        <v>31</v>
      </c>
    </row>
    <row r="14" spans="2:25" ht="27" customHeight="1">
      <c r="B14" s="112"/>
      <c r="C14" s="95"/>
      <c r="D14" s="99"/>
      <c r="E14" s="99"/>
      <c r="F14" s="99"/>
      <c r="G14" s="95"/>
      <c r="H14" s="95"/>
      <c r="I14" s="99"/>
      <c r="J14" s="95"/>
      <c r="K14" s="17" t="s">
        <v>0</v>
      </c>
      <c r="L14" s="17" t="s">
        <v>1</v>
      </c>
      <c r="M14" s="17" t="s">
        <v>2</v>
      </c>
      <c r="N14" s="17" t="s">
        <v>3</v>
      </c>
      <c r="O14" s="99"/>
      <c r="P14" s="18" t="s">
        <v>0</v>
      </c>
      <c r="Q14" s="18" t="s">
        <v>1</v>
      </c>
      <c r="R14" s="18" t="s">
        <v>2</v>
      </c>
      <c r="S14" s="18" t="s">
        <v>3</v>
      </c>
      <c r="T14" s="92"/>
      <c r="U14" s="18" t="s">
        <v>0</v>
      </c>
      <c r="V14" s="18" t="s">
        <v>1</v>
      </c>
      <c r="W14" s="18" t="s">
        <v>2</v>
      </c>
      <c r="X14" s="18" t="s">
        <v>3</v>
      </c>
      <c r="Y14" s="92"/>
    </row>
    <row r="15" spans="2:25" ht="27" customHeight="1">
      <c r="B15" s="19">
        <v>1</v>
      </c>
      <c r="C15" s="19">
        <v>2</v>
      </c>
      <c r="D15" s="19">
        <v>3</v>
      </c>
      <c r="E15" s="19">
        <v>4</v>
      </c>
      <c r="F15" s="19">
        <v>5</v>
      </c>
      <c r="G15" s="19">
        <v>6</v>
      </c>
      <c r="H15" s="19">
        <v>7</v>
      </c>
      <c r="I15" s="19">
        <v>8</v>
      </c>
      <c r="J15" s="19">
        <v>9</v>
      </c>
      <c r="K15" s="19">
        <v>10</v>
      </c>
      <c r="L15" s="19">
        <v>11</v>
      </c>
      <c r="M15" s="19">
        <v>12</v>
      </c>
      <c r="N15" s="19">
        <v>13</v>
      </c>
      <c r="O15" s="19">
        <v>14</v>
      </c>
      <c r="P15" s="19">
        <v>15</v>
      </c>
      <c r="Q15" s="19">
        <v>16</v>
      </c>
      <c r="R15" s="19">
        <v>17</v>
      </c>
      <c r="S15" s="19">
        <v>18</v>
      </c>
      <c r="T15" s="19">
        <v>19</v>
      </c>
      <c r="U15" s="19">
        <v>20</v>
      </c>
      <c r="V15" s="19">
        <v>21</v>
      </c>
      <c r="W15" s="19">
        <v>22</v>
      </c>
      <c r="X15" s="19">
        <v>23</v>
      </c>
      <c r="Y15" s="19">
        <v>24</v>
      </c>
    </row>
    <row r="16" spans="2:25" ht="22.5" customHeight="1">
      <c r="B16" s="79">
        <v>1</v>
      </c>
      <c r="C16" s="80" t="s">
        <v>34</v>
      </c>
      <c r="D16" s="81" t="s">
        <v>44</v>
      </c>
      <c r="E16" s="81">
        <v>1</v>
      </c>
      <c r="F16" s="20" t="s">
        <v>14</v>
      </c>
      <c r="G16" s="12">
        <f>J16+O16+T16+Y16</f>
        <v>2706000</v>
      </c>
      <c r="H16" s="20"/>
      <c r="I16" s="23"/>
      <c r="J16" s="11">
        <v>0</v>
      </c>
      <c r="K16" s="11">
        <f>ROUND(K17*1.23,0)</f>
        <v>1230000</v>
      </c>
      <c r="L16" s="11">
        <f t="shared" ref="L16:N16" si="0">ROUND(L17*1.23,0)</f>
        <v>0</v>
      </c>
      <c r="M16" s="11">
        <f t="shared" si="0"/>
        <v>738000</v>
      </c>
      <c r="N16" s="11">
        <f t="shared" si="0"/>
        <v>0</v>
      </c>
      <c r="O16" s="11">
        <f>+K16+L16+M16+N16</f>
        <v>1968000</v>
      </c>
      <c r="P16" s="11">
        <f>ROUND(P17*1.23,0)</f>
        <v>0</v>
      </c>
      <c r="Q16" s="11">
        <f t="shared" ref="Q16" si="1">ROUND(Q17*1.23,0)</f>
        <v>0</v>
      </c>
      <c r="R16" s="11">
        <f t="shared" ref="R16" si="2">ROUND(R17*1.23,0)</f>
        <v>0</v>
      </c>
      <c r="S16" s="11">
        <f t="shared" ref="S16" si="3">ROUND(S17*1.23,0)</f>
        <v>0</v>
      </c>
      <c r="T16" s="11">
        <f>+P16+Q16+R16+S16</f>
        <v>0</v>
      </c>
      <c r="U16" s="11">
        <f>ROUND(U17*1.23,0)</f>
        <v>0</v>
      </c>
      <c r="V16" s="11">
        <f t="shared" ref="V16" si="4">ROUND(V17*1.23,0)</f>
        <v>0</v>
      </c>
      <c r="W16" s="11">
        <f t="shared" ref="W16" si="5">ROUND(W17*1.23,0)</f>
        <v>738000</v>
      </c>
      <c r="X16" s="11">
        <f t="shared" ref="X16" si="6">ROUND(X17*1.23,0)</f>
        <v>0</v>
      </c>
      <c r="Y16" s="11">
        <f>+U16+V16+W16+X16</f>
        <v>738000</v>
      </c>
    </row>
    <row r="17" spans="2:25" ht="20.25" customHeight="1">
      <c r="B17" s="79"/>
      <c r="C17" s="80"/>
      <c r="D17" s="81"/>
      <c r="E17" s="81"/>
      <c r="F17" s="20" t="s">
        <v>9</v>
      </c>
      <c r="G17" s="12">
        <f t="shared" ref="G17:G43" si="7">J17+O17+T17+Y17</f>
        <v>2200000</v>
      </c>
      <c r="H17" s="22">
        <v>1319058</v>
      </c>
      <c r="I17" s="23">
        <f>IF(G17=0,0,H17/G17)</f>
        <v>0.59957181818181815</v>
      </c>
      <c r="J17" s="11">
        <v>0</v>
      </c>
      <c r="K17" s="36">
        <v>1000000</v>
      </c>
      <c r="L17" s="36">
        <v>0</v>
      </c>
      <c r="M17" s="36">
        <v>600000</v>
      </c>
      <c r="N17" s="36">
        <v>0</v>
      </c>
      <c r="O17" s="11">
        <f t="shared" ref="O17:O43" si="8">+K17+L17+M17+N17</f>
        <v>1600000</v>
      </c>
      <c r="P17" s="36">
        <v>0</v>
      </c>
      <c r="Q17" s="36">
        <v>0</v>
      </c>
      <c r="R17" s="36">
        <v>0</v>
      </c>
      <c r="S17" s="36">
        <v>0</v>
      </c>
      <c r="T17" s="11">
        <f t="shared" ref="T17:T43" si="9">+P17+Q17+R17+S17</f>
        <v>0</v>
      </c>
      <c r="U17" s="36">
        <v>0</v>
      </c>
      <c r="V17" s="36">
        <v>0</v>
      </c>
      <c r="W17" s="36">
        <v>600000</v>
      </c>
      <c r="X17" s="36">
        <v>0</v>
      </c>
      <c r="Y17" s="11">
        <f t="shared" ref="Y17:Y43" si="10">+U17+V17+W17+X17</f>
        <v>600000</v>
      </c>
    </row>
    <row r="18" spans="2:25" ht="52.5" customHeight="1">
      <c r="B18" s="79">
        <v>2</v>
      </c>
      <c r="C18" s="80" t="s">
        <v>50</v>
      </c>
      <c r="D18" s="81" t="s">
        <v>44</v>
      </c>
      <c r="E18" s="81">
        <v>1</v>
      </c>
      <c r="F18" s="20" t="s">
        <v>14</v>
      </c>
      <c r="G18" s="12">
        <f t="shared" si="7"/>
        <v>41205000</v>
      </c>
      <c r="H18" s="20"/>
      <c r="I18" s="23"/>
      <c r="J18" s="22">
        <v>0</v>
      </c>
      <c r="K18" s="11">
        <f>ROUND(K19*1.23,0)</f>
        <v>0</v>
      </c>
      <c r="L18" s="11">
        <f t="shared" ref="L18" si="11">ROUND(L19*1.23,0)</f>
        <v>0</v>
      </c>
      <c r="M18" s="11">
        <f t="shared" ref="M18" si="12">ROUND(M19*1.23,0)</f>
        <v>19680000</v>
      </c>
      <c r="N18" s="11">
        <f t="shared" ref="N18" si="13">ROUND(N19*1.23,0)</f>
        <v>0</v>
      </c>
      <c r="O18" s="11">
        <f t="shared" si="8"/>
        <v>19680000</v>
      </c>
      <c r="P18" s="11">
        <f>ROUND(P19*1.23,0)</f>
        <v>5535000</v>
      </c>
      <c r="Q18" s="11">
        <f t="shared" ref="Q18" si="14">ROUND(Q19*1.23,0)</f>
        <v>4920000</v>
      </c>
      <c r="R18" s="11">
        <f t="shared" ref="R18" si="15">ROUND(R19*1.23,0)</f>
        <v>4920000</v>
      </c>
      <c r="S18" s="11">
        <f t="shared" ref="S18" si="16">ROUND(S19*1.23,0)</f>
        <v>3690000</v>
      </c>
      <c r="T18" s="11">
        <f t="shared" si="9"/>
        <v>19065000</v>
      </c>
      <c r="U18" s="11">
        <f>ROUND(U19*1.23,0)</f>
        <v>0</v>
      </c>
      <c r="V18" s="11">
        <f t="shared" ref="V18" si="17">ROUND(V19*1.23,0)</f>
        <v>0</v>
      </c>
      <c r="W18" s="11">
        <f t="shared" ref="W18" si="18">ROUND(W19*1.23,0)</f>
        <v>2460000</v>
      </c>
      <c r="X18" s="11">
        <f t="shared" ref="X18" si="19">ROUND(X19*1.23,0)</f>
        <v>0</v>
      </c>
      <c r="Y18" s="11">
        <f t="shared" si="10"/>
        <v>2460000</v>
      </c>
    </row>
    <row r="19" spans="2:25" ht="60" customHeight="1">
      <c r="B19" s="79"/>
      <c r="C19" s="80"/>
      <c r="D19" s="81"/>
      <c r="E19" s="81"/>
      <c r="F19" s="20" t="s">
        <v>9</v>
      </c>
      <c r="G19" s="12">
        <f t="shared" si="7"/>
        <v>33500000</v>
      </c>
      <c r="H19" s="22">
        <v>20085653</v>
      </c>
      <c r="I19" s="23">
        <f>IF(G19=0,0,H19/G19)</f>
        <v>0.59957173134328356</v>
      </c>
      <c r="J19" s="22">
        <v>0</v>
      </c>
      <c r="K19" s="36">
        <v>0</v>
      </c>
      <c r="L19" s="36">
        <v>0</v>
      </c>
      <c r="M19" s="36">
        <v>16000000</v>
      </c>
      <c r="N19" s="36">
        <v>0</v>
      </c>
      <c r="O19" s="11">
        <f t="shared" si="8"/>
        <v>16000000</v>
      </c>
      <c r="P19" s="36">
        <v>4500000</v>
      </c>
      <c r="Q19" s="36">
        <v>4000000</v>
      </c>
      <c r="R19" s="36">
        <v>4000000</v>
      </c>
      <c r="S19" s="36">
        <v>3000000</v>
      </c>
      <c r="T19" s="11">
        <f t="shared" si="9"/>
        <v>15500000</v>
      </c>
      <c r="U19" s="36">
        <v>0</v>
      </c>
      <c r="V19" s="36">
        <v>0</v>
      </c>
      <c r="W19" s="36">
        <v>2000000</v>
      </c>
      <c r="X19" s="36">
        <v>0</v>
      </c>
      <c r="Y19" s="11">
        <f t="shared" si="10"/>
        <v>2000000</v>
      </c>
    </row>
    <row r="20" spans="2:25" ht="27.75" customHeight="1">
      <c r="B20" s="79">
        <v>3</v>
      </c>
      <c r="C20" s="80" t="s">
        <v>35</v>
      </c>
      <c r="D20" s="81" t="s">
        <v>44</v>
      </c>
      <c r="E20" s="81">
        <v>1</v>
      </c>
      <c r="F20" s="20" t="s">
        <v>14</v>
      </c>
      <c r="G20" s="12">
        <f t="shared" si="7"/>
        <v>11070000</v>
      </c>
      <c r="H20" s="20"/>
      <c r="I20" s="23"/>
      <c r="J20" s="22">
        <v>0</v>
      </c>
      <c r="K20" s="11">
        <f>ROUND(K21*1.23,0)</f>
        <v>0</v>
      </c>
      <c r="L20" s="11">
        <f t="shared" ref="L20" si="20">ROUND(L21*1.23,0)</f>
        <v>0</v>
      </c>
      <c r="M20" s="11">
        <f t="shared" ref="M20" si="21">ROUND(M21*1.23,0)</f>
        <v>3690000</v>
      </c>
      <c r="N20" s="11">
        <f t="shared" ref="N20" si="22">ROUND(N21*1.23,0)</f>
        <v>0</v>
      </c>
      <c r="O20" s="11">
        <f t="shared" si="8"/>
        <v>3690000</v>
      </c>
      <c r="P20" s="11">
        <f>ROUND(P21*1.23,0)</f>
        <v>0</v>
      </c>
      <c r="Q20" s="11">
        <f t="shared" ref="Q20" si="23">ROUND(Q21*1.23,0)</f>
        <v>0</v>
      </c>
      <c r="R20" s="11">
        <f t="shared" ref="R20" si="24">ROUND(R21*1.23,0)</f>
        <v>2460000</v>
      </c>
      <c r="S20" s="11">
        <f t="shared" ref="S20" si="25">ROUND(S21*1.23,0)</f>
        <v>2460000</v>
      </c>
      <c r="T20" s="11">
        <f t="shared" si="9"/>
        <v>4920000</v>
      </c>
      <c r="U20" s="11">
        <f>ROUND(U21*1.23,0)</f>
        <v>2460000</v>
      </c>
      <c r="V20" s="11">
        <f t="shared" ref="V20" si="26">ROUND(V21*1.23,0)</f>
        <v>0</v>
      </c>
      <c r="W20" s="11">
        <f t="shared" ref="W20" si="27">ROUND(W21*1.23,0)</f>
        <v>0</v>
      </c>
      <c r="X20" s="11">
        <f t="shared" ref="X20" si="28">ROUND(X21*1.23,0)</f>
        <v>0</v>
      </c>
      <c r="Y20" s="11">
        <f t="shared" si="10"/>
        <v>2460000</v>
      </c>
    </row>
    <row r="21" spans="2:25" ht="29.25" customHeight="1">
      <c r="B21" s="79"/>
      <c r="C21" s="80"/>
      <c r="D21" s="81"/>
      <c r="E21" s="81"/>
      <c r="F21" s="20" t="s">
        <v>9</v>
      </c>
      <c r="G21" s="12">
        <f t="shared" si="7"/>
        <v>9000000</v>
      </c>
      <c r="H21" s="22">
        <v>5396146</v>
      </c>
      <c r="I21" s="23">
        <f>IF(G21=0,0,H21/G21)</f>
        <v>0.59957177777777781</v>
      </c>
      <c r="J21" s="22">
        <v>0</v>
      </c>
      <c r="K21" s="36">
        <v>0</v>
      </c>
      <c r="L21" s="36">
        <v>0</v>
      </c>
      <c r="M21" s="36">
        <v>3000000</v>
      </c>
      <c r="N21" s="36">
        <v>0</v>
      </c>
      <c r="O21" s="11">
        <f t="shared" si="8"/>
        <v>3000000</v>
      </c>
      <c r="P21" s="36">
        <v>0</v>
      </c>
      <c r="Q21" s="36">
        <v>0</v>
      </c>
      <c r="R21" s="36">
        <v>2000000</v>
      </c>
      <c r="S21" s="36">
        <v>2000000</v>
      </c>
      <c r="T21" s="11">
        <f t="shared" si="9"/>
        <v>4000000</v>
      </c>
      <c r="U21" s="36">
        <v>2000000</v>
      </c>
      <c r="V21" s="36">
        <v>0</v>
      </c>
      <c r="W21" s="36">
        <v>0</v>
      </c>
      <c r="X21" s="36">
        <v>0</v>
      </c>
      <c r="Y21" s="11">
        <f t="shared" si="10"/>
        <v>2000000</v>
      </c>
    </row>
    <row r="22" spans="2:25" ht="30" customHeight="1">
      <c r="B22" s="79">
        <v>4</v>
      </c>
      <c r="C22" s="80" t="s">
        <v>36</v>
      </c>
      <c r="D22" s="81" t="s">
        <v>44</v>
      </c>
      <c r="E22" s="81">
        <v>1</v>
      </c>
      <c r="F22" s="20" t="s">
        <v>14</v>
      </c>
      <c r="G22" s="12">
        <f t="shared" si="7"/>
        <v>5535000</v>
      </c>
      <c r="H22" s="20"/>
      <c r="I22" s="23"/>
      <c r="J22" s="11">
        <v>0</v>
      </c>
      <c r="K22" s="11">
        <f>ROUND(K23*1.23,0)</f>
        <v>0</v>
      </c>
      <c r="L22" s="11">
        <f t="shared" ref="L22" si="29">ROUND(L23*1.23,0)</f>
        <v>0</v>
      </c>
      <c r="M22" s="11">
        <f t="shared" ref="M22" si="30">ROUND(M23*1.23,0)</f>
        <v>0</v>
      </c>
      <c r="N22" s="11">
        <f t="shared" ref="N22" si="31">ROUND(N23*1.23,0)</f>
        <v>0</v>
      </c>
      <c r="O22" s="11">
        <f t="shared" si="8"/>
        <v>0</v>
      </c>
      <c r="P22" s="11">
        <f>ROUND(P23*1.23,0)</f>
        <v>0</v>
      </c>
      <c r="Q22" s="11">
        <f t="shared" ref="Q22" si="32">ROUND(Q23*1.23,0)</f>
        <v>2460000</v>
      </c>
      <c r="R22" s="11">
        <f t="shared" ref="R22" si="33">ROUND(R23*1.23,0)</f>
        <v>2460000</v>
      </c>
      <c r="S22" s="11">
        <f t="shared" ref="S22" si="34">ROUND(S23*1.23,0)</f>
        <v>615000</v>
      </c>
      <c r="T22" s="11">
        <f t="shared" si="9"/>
        <v>5535000</v>
      </c>
      <c r="U22" s="11">
        <f>ROUND(U23*1.23,0)</f>
        <v>0</v>
      </c>
      <c r="V22" s="11">
        <f t="shared" ref="V22" si="35">ROUND(V23*1.23,0)</f>
        <v>0</v>
      </c>
      <c r="W22" s="11">
        <f t="shared" ref="W22" si="36">ROUND(W23*1.23,0)</f>
        <v>0</v>
      </c>
      <c r="X22" s="11">
        <f t="shared" ref="X22" si="37">ROUND(X23*1.23,0)</f>
        <v>0</v>
      </c>
      <c r="Y22" s="11">
        <f t="shared" si="10"/>
        <v>0</v>
      </c>
    </row>
    <row r="23" spans="2:25" ht="32.25" customHeight="1">
      <c r="B23" s="79"/>
      <c r="C23" s="80"/>
      <c r="D23" s="81"/>
      <c r="E23" s="81"/>
      <c r="F23" s="20" t="s">
        <v>9</v>
      </c>
      <c r="G23" s="12">
        <f t="shared" si="7"/>
        <v>4500000</v>
      </c>
      <c r="H23" s="22">
        <v>2698073</v>
      </c>
      <c r="I23" s="23">
        <f>IF(G23=0,0,H23/G23)</f>
        <v>0.59957177777777781</v>
      </c>
      <c r="J23" s="11">
        <v>0</v>
      </c>
      <c r="K23" s="36">
        <v>0</v>
      </c>
      <c r="L23" s="36">
        <v>0</v>
      </c>
      <c r="M23" s="36">
        <v>0</v>
      </c>
      <c r="N23" s="36">
        <v>0</v>
      </c>
      <c r="O23" s="11">
        <f t="shared" si="8"/>
        <v>0</v>
      </c>
      <c r="P23" s="36">
        <v>0</v>
      </c>
      <c r="Q23" s="36">
        <v>2000000</v>
      </c>
      <c r="R23" s="36">
        <v>2000000</v>
      </c>
      <c r="S23" s="36">
        <v>500000</v>
      </c>
      <c r="T23" s="11">
        <f t="shared" si="9"/>
        <v>4500000</v>
      </c>
      <c r="U23" s="36">
        <v>0</v>
      </c>
      <c r="V23" s="36">
        <v>0</v>
      </c>
      <c r="W23" s="36">
        <v>0</v>
      </c>
      <c r="X23" s="36">
        <v>0</v>
      </c>
      <c r="Y23" s="11">
        <f t="shared" si="10"/>
        <v>0</v>
      </c>
    </row>
    <row r="24" spans="2:25" ht="30" customHeight="1">
      <c r="B24" s="79">
        <v>5</v>
      </c>
      <c r="C24" s="80" t="s">
        <v>37</v>
      </c>
      <c r="D24" s="81" t="s">
        <v>44</v>
      </c>
      <c r="E24" s="81">
        <v>1</v>
      </c>
      <c r="F24" s="20" t="s">
        <v>14</v>
      </c>
      <c r="G24" s="12">
        <f t="shared" si="7"/>
        <v>2214000</v>
      </c>
      <c r="H24" s="20"/>
      <c r="I24" s="23"/>
      <c r="J24" s="22">
        <v>0</v>
      </c>
      <c r="K24" s="11">
        <f>ROUND(K25*1.23,0)</f>
        <v>0</v>
      </c>
      <c r="L24" s="11">
        <f t="shared" ref="L24" si="38">ROUND(L25*1.23,0)</f>
        <v>0</v>
      </c>
      <c r="M24" s="11">
        <f t="shared" ref="M24" si="39">ROUND(M25*1.23,0)</f>
        <v>0</v>
      </c>
      <c r="N24" s="11">
        <f t="shared" ref="N24" si="40">ROUND(N25*1.23,0)</f>
        <v>0</v>
      </c>
      <c r="O24" s="11">
        <f t="shared" si="8"/>
        <v>0</v>
      </c>
      <c r="P24" s="11">
        <f>ROUND(P25*1.23,0)</f>
        <v>1230000</v>
      </c>
      <c r="Q24" s="11">
        <f t="shared" ref="Q24" si="41">ROUND(Q25*1.23,0)</f>
        <v>984000</v>
      </c>
      <c r="R24" s="11">
        <f t="shared" ref="R24" si="42">ROUND(R25*1.23,0)</f>
        <v>0</v>
      </c>
      <c r="S24" s="11">
        <f t="shared" ref="S24" si="43">ROUND(S25*1.23,0)</f>
        <v>0</v>
      </c>
      <c r="T24" s="11">
        <f t="shared" si="9"/>
        <v>2214000</v>
      </c>
      <c r="U24" s="11">
        <f>ROUND(U25*1.23,0)</f>
        <v>0</v>
      </c>
      <c r="V24" s="11">
        <f t="shared" ref="V24" si="44">ROUND(V25*1.23,0)</f>
        <v>0</v>
      </c>
      <c r="W24" s="11">
        <f t="shared" ref="W24" si="45">ROUND(W25*1.23,0)</f>
        <v>0</v>
      </c>
      <c r="X24" s="11">
        <f t="shared" ref="X24" si="46">ROUND(X25*1.23,0)</f>
        <v>0</v>
      </c>
      <c r="Y24" s="11">
        <f t="shared" si="10"/>
        <v>0</v>
      </c>
    </row>
    <row r="25" spans="2:25" ht="32.25" customHeight="1">
      <c r="B25" s="79"/>
      <c r="C25" s="80"/>
      <c r="D25" s="81"/>
      <c r="E25" s="81"/>
      <c r="F25" s="20" t="s">
        <v>9</v>
      </c>
      <c r="G25" s="12">
        <f t="shared" si="7"/>
        <v>1800000</v>
      </c>
      <c r="H25" s="22">
        <v>1079229</v>
      </c>
      <c r="I25" s="23">
        <f>IF(G25=0,0,H25/G25)</f>
        <v>0.59957166666666661</v>
      </c>
      <c r="J25" s="22">
        <v>0</v>
      </c>
      <c r="K25" s="36">
        <v>0</v>
      </c>
      <c r="L25" s="36">
        <v>0</v>
      </c>
      <c r="M25" s="36">
        <v>0</v>
      </c>
      <c r="N25" s="36">
        <v>0</v>
      </c>
      <c r="O25" s="11">
        <f t="shared" si="8"/>
        <v>0</v>
      </c>
      <c r="P25" s="36">
        <v>1000000</v>
      </c>
      <c r="Q25" s="36">
        <v>800000</v>
      </c>
      <c r="R25" s="36">
        <v>0</v>
      </c>
      <c r="S25" s="36">
        <v>0</v>
      </c>
      <c r="T25" s="11">
        <f t="shared" si="9"/>
        <v>1800000</v>
      </c>
      <c r="U25" s="36">
        <v>0</v>
      </c>
      <c r="V25" s="36">
        <v>0</v>
      </c>
      <c r="W25" s="36">
        <v>0</v>
      </c>
      <c r="X25" s="36">
        <v>0</v>
      </c>
      <c r="Y25" s="11">
        <f t="shared" si="10"/>
        <v>0</v>
      </c>
    </row>
    <row r="26" spans="2:25" ht="30" customHeight="1">
      <c r="B26" s="79">
        <v>6</v>
      </c>
      <c r="C26" s="80" t="s">
        <v>38</v>
      </c>
      <c r="D26" s="81" t="s">
        <v>44</v>
      </c>
      <c r="E26" s="81">
        <v>1</v>
      </c>
      <c r="F26" s="20" t="s">
        <v>14</v>
      </c>
      <c r="G26" s="12">
        <f t="shared" si="7"/>
        <v>4674000</v>
      </c>
      <c r="H26" s="20"/>
      <c r="I26" s="23"/>
      <c r="J26" s="11">
        <v>0</v>
      </c>
      <c r="K26" s="11">
        <f>ROUND(K27*1.23,0)</f>
        <v>0</v>
      </c>
      <c r="L26" s="11">
        <f t="shared" ref="L26" si="47">ROUND(L27*1.23,0)</f>
        <v>0</v>
      </c>
      <c r="M26" s="11">
        <f t="shared" ref="M26" si="48">ROUND(M27*1.23,0)</f>
        <v>0</v>
      </c>
      <c r="N26" s="11">
        <f t="shared" ref="N26" si="49">ROUND(N27*1.23,0)</f>
        <v>0</v>
      </c>
      <c r="O26" s="11">
        <f t="shared" si="8"/>
        <v>0</v>
      </c>
      <c r="P26" s="11">
        <f>ROUND(P27*1.23,0)</f>
        <v>1845000</v>
      </c>
      <c r="Q26" s="11">
        <f t="shared" ref="Q26" si="50">ROUND(Q27*1.23,0)</f>
        <v>1845000</v>
      </c>
      <c r="R26" s="11">
        <f t="shared" ref="R26" si="51">ROUND(R27*1.23,0)</f>
        <v>984000</v>
      </c>
      <c r="S26" s="11">
        <f t="shared" ref="S26" si="52">ROUND(S27*1.23,0)</f>
        <v>0</v>
      </c>
      <c r="T26" s="11">
        <f t="shared" si="9"/>
        <v>4674000</v>
      </c>
      <c r="U26" s="11">
        <f>ROUND(U27*1.23,0)</f>
        <v>0</v>
      </c>
      <c r="V26" s="11">
        <f t="shared" ref="V26" si="53">ROUND(V27*1.23,0)</f>
        <v>0</v>
      </c>
      <c r="W26" s="11">
        <f t="shared" ref="W26" si="54">ROUND(W27*1.23,0)</f>
        <v>0</v>
      </c>
      <c r="X26" s="11">
        <f t="shared" ref="X26" si="55">ROUND(X27*1.23,0)</f>
        <v>0</v>
      </c>
      <c r="Y26" s="11">
        <f t="shared" si="10"/>
        <v>0</v>
      </c>
    </row>
    <row r="27" spans="2:25" ht="32.25" customHeight="1">
      <c r="B27" s="79"/>
      <c r="C27" s="80"/>
      <c r="D27" s="81"/>
      <c r="E27" s="81"/>
      <c r="F27" s="20" t="s">
        <v>9</v>
      </c>
      <c r="G27" s="12">
        <f t="shared" si="7"/>
        <v>3800000</v>
      </c>
      <c r="H27" s="22">
        <v>2278372</v>
      </c>
      <c r="I27" s="23">
        <f>IF(G27=0,0,H27/G27)</f>
        <v>0.59957157894736846</v>
      </c>
      <c r="J27" s="11">
        <v>0</v>
      </c>
      <c r="K27" s="36">
        <v>0</v>
      </c>
      <c r="L27" s="36">
        <v>0</v>
      </c>
      <c r="M27" s="36">
        <v>0</v>
      </c>
      <c r="N27" s="36">
        <v>0</v>
      </c>
      <c r="O27" s="11">
        <f t="shared" si="8"/>
        <v>0</v>
      </c>
      <c r="P27" s="36">
        <v>1500000</v>
      </c>
      <c r="Q27" s="36">
        <v>1500000</v>
      </c>
      <c r="R27" s="36">
        <v>800000</v>
      </c>
      <c r="S27" s="36">
        <v>0</v>
      </c>
      <c r="T27" s="11">
        <f t="shared" si="9"/>
        <v>3800000</v>
      </c>
      <c r="U27" s="36">
        <v>0</v>
      </c>
      <c r="V27" s="36">
        <v>0</v>
      </c>
      <c r="W27" s="36">
        <v>0</v>
      </c>
      <c r="X27" s="36">
        <v>0</v>
      </c>
      <c r="Y27" s="11">
        <f t="shared" si="10"/>
        <v>0</v>
      </c>
    </row>
    <row r="28" spans="2:25" ht="42.75" customHeight="1">
      <c r="B28" s="79">
        <v>7</v>
      </c>
      <c r="C28" s="80" t="s">
        <v>39</v>
      </c>
      <c r="D28" s="81" t="s">
        <v>44</v>
      </c>
      <c r="E28" s="81">
        <v>1</v>
      </c>
      <c r="F28" s="20" t="s">
        <v>14</v>
      </c>
      <c r="G28" s="12">
        <f t="shared" si="7"/>
        <v>1906500</v>
      </c>
      <c r="H28" s="20"/>
      <c r="I28" s="23"/>
      <c r="J28" s="22">
        <v>0</v>
      </c>
      <c r="K28" s="11">
        <f>ROUND(K29*1.23,0)</f>
        <v>0</v>
      </c>
      <c r="L28" s="11">
        <f t="shared" ref="L28" si="56">ROUND(L29*1.23,0)</f>
        <v>0</v>
      </c>
      <c r="M28" s="11">
        <f t="shared" ref="M28" si="57">ROUND(M29*1.23,0)</f>
        <v>0</v>
      </c>
      <c r="N28" s="11">
        <f t="shared" ref="N28" si="58">ROUND(N29*1.23,0)</f>
        <v>0</v>
      </c>
      <c r="O28" s="11">
        <f t="shared" si="8"/>
        <v>0</v>
      </c>
      <c r="P28" s="11">
        <f>ROUND(P29*1.23,0)</f>
        <v>0</v>
      </c>
      <c r="Q28" s="11">
        <f t="shared" ref="Q28" si="59">ROUND(Q29*1.23,0)</f>
        <v>0</v>
      </c>
      <c r="R28" s="11">
        <f t="shared" ref="R28" si="60">ROUND(R29*1.23,0)</f>
        <v>0</v>
      </c>
      <c r="S28" s="11">
        <f t="shared" ref="S28" si="61">ROUND(S29*1.23,0)</f>
        <v>0</v>
      </c>
      <c r="T28" s="11">
        <f t="shared" si="9"/>
        <v>0</v>
      </c>
      <c r="U28" s="11">
        <f>ROUND(U29*1.23,0)</f>
        <v>1230000</v>
      </c>
      <c r="V28" s="11">
        <f t="shared" ref="V28" si="62">ROUND(V29*1.23,0)</f>
        <v>676500</v>
      </c>
      <c r="W28" s="11">
        <f t="shared" ref="W28" si="63">ROUND(W29*1.23,0)</f>
        <v>0</v>
      </c>
      <c r="X28" s="11">
        <f t="shared" ref="X28" si="64">ROUND(X29*1.23,0)</f>
        <v>0</v>
      </c>
      <c r="Y28" s="11">
        <f t="shared" si="10"/>
        <v>1906500</v>
      </c>
    </row>
    <row r="29" spans="2:25" ht="46.5" customHeight="1">
      <c r="B29" s="79"/>
      <c r="C29" s="93"/>
      <c r="D29" s="81"/>
      <c r="E29" s="81"/>
      <c r="F29" s="21" t="s">
        <v>9</v>
      </c>
      <c r="G29" s="12">
        <f t="shared" si="7"/>
        <v>1550000</v>
      </c>
      <c r="H29" s="26">
        <v>929336</v>
      </c>
      <c r="I29" s="23">
        <f>IF(G29=0,0,H29/G29)</f>
        <v>0.5995716129032258</v>
      </c>
      <c r="J29" s="22">
        <v>0</v>
      </c>
      <c r="K29" s="36">
        <v>0</v>
      </c>
      <c r="L29" s="36">
        <v>0</v>
      </c>
      <c r="M29" s="36">
        <v>0</v>
      </c>
      <c r="N29" s="36">
        <v>0</v>
      </c>
      <c r="O29" s="11">
        <f t="shared" si="8"/>
        <v>0</v>
      </c>
      <c r="P29" s="36">
        <v>0</v>
      </c>
      <c r="Q29" s="36">
        <v>0</v>
      </c>
      <c r="R29" s="36">
        <v>0</v>
      </c>
      <c r="S29" s="36">
        <v>0</v>
      </c>
      <c r="T29" s="11">
        <f t="shared" si="9"/>
        <v>0</v>
      </c>
      <c r="U29" s="36">
        <v>1000000</v>
      </c>
      <c r="V29" s="36">
        <v>550000</v>
      </c>
      <c r="W29" s="36">
        <v>0</v>
      </c>
      <c r="X29" s="36">
        <v>0</v>
      </c>
      <c r="Y29" s="11">
        <f t="shared" si="10"/>
        <v>1550000</v>
      </c>
    </row>
    <row r="30" spans="2:25" ht="42.75" customHeight="1">
      <c r="B30" s="79">
        <v>8</v>
      </c>
      <c r="C30" s="80" t="s">
        <v>40</v>
      </c>
      <c r="D30" s="81" t="s">
        <v>44</v>
      </c>
      <c r="E30" s="81">
        <v>1</v>
      </c>
      <c r="F30" s="20" t="s">
        <v>14</v>
      </c>
      <c r="G30" s="12">
        <f t="shared" si="7"/>
        <v>1906500</v>
      </c>
      <c r="H30" s="20"/>
      <c r="I30" s="23"/>
      <c r="J30" s="22">
        <v>0</v>
      </c>
      <c r="K30" s="11">
        <f>ROUND(K31*1.23,0)</f>
        <v>0</v>
      </c>
      <c r="L30" s="11">
        <f t="shared" ref="L30" si="65">ROUND(L31*1.23,0)</f>
        <v>0</v>
      </c>
      <c r="M30" s="11">
        <f t="shared" ref="M30" si="66">ROUND(M31*1.23,0)</f>
        <v>0</v>
      </c>
      <c r="N30" s="11">
        <f t="shared" ref="N30" si="67">ROUND(N31*1.23,0)</f>
        <v>0</v>
      </c>
      <c r="O30" s="11">
        <f t="shared" si="8"/>
        <v>0</v>
      </c>
      <c r="P30" s="11">
        <f>ROUND(P31*1.23,0)</f>
        <v>0</v>
      </c>
      <c r="Q30" s="11">
        <f t="shared" ref="Q30" si="68">ROUND(Q31*1.23,0)</f>
        <v>0</v>
      </c>
      <c r="R30" s="11">
        <f t="shared" ref="R30" si="69">ROUND(R31*1.23,0)</f>
        <v>0</v>
      </c>
      <c r="S30" s="11">
        <f t="shared" ref="S30" si="70">ROUND(S31*1.23,0)</f>
        <v>0</v>
      </c>
      <c r="T30" s="11">
        <f t="shared" si="9"/>
        <v>0</v>
      </c>
      <c r="U30" s="11">
        <f>ROUND(U31*1.23,0)</f>
        <v>1230000</v>
      </c>
      <c r="V30" s="11">
        <f t="shared" ref="V30" si="71">ROUND(V31*1.23,0)</f>
        <v>676500</v>
      </c>
      <c r="W30" s="11">
        <f t="shared" ref="W30" si="72">ROUND(W31*1.23,0)</f>
        <v>0</v>
      </c>
      <c r="X30" s="11">
        <f t="shared" ref="X30" si="73">ROUND(X31*1.23,0)</f>
        <v>0</v>
      </c>
      <c r="Y30" s="11">
        <f t="shared" si="10"/>
        <v>1906500</v>
      </c>
    </row>
    <row r="31" spans="2:25" ht="46.5" customHeight="1">
      <c r="B31" s="79"/>
      <c r="C31" s="93"/>
      <c r="D31" s="81"/>
      <c r="E31" s="81"/>
      <c r="F31" s="21" t="s">
        <v>9</v>
      </c>
      <c r="G31" s="12">
        <f t="shared" si="7"/>
        <v>1550000</v>
      </c>
      <c r="H31" s="26">
        <v>929336</v>
      </c>
      <c r="I31" s="23">
        <f>IF(G31=0,0,H31/G31)</f>
        <v>0.5995716129032258</v>
      </c>
      <c r="J31" s="22">
        <v>0</v>
      </c>
      <c r="K31" s="36">
        <v>0</v>
      </c>
      <c r="L31" s="36">
        <v>0</v>
      </c>
      <c r="M31" s="36">
        <v>0</v>
      </c>
      <c r="N31" s="36">
        <v>0</v>
      </c>
      <c r="O31" s="11">
        <f t="shared" si="8"/>
        <v>0</v>
      </c>
      <c r="P31" s="36">
        <v>0</v>
      </c>
      <c r="Q31" s="36">
        <v>0</v>
      </c>
      <c r="R31" s="36">
        <v>0</v>
      </c>
      <c r="S31" s="36">
        <v>0</v>
      </c>
      <c r="T31" s="11">
        <f t="shared" si="9"/>
        <v>0</v>
      </c>
      <c r="U31" s="36">
        <v>1000000</v>
      </c>
      <c r="V31" s="36">
        <v>550000</v>
      </c>
      <c r="W31" s="36">
        <v>0</v>
      </c>
      <c r="X31" s="36">
        <v>0</v>
      </c>
      <c r="Y31" s="11">
        <f t="shared" si="10"/>
        <v>1550000</v>
      </c>
    </row>
    <row r="32" spans="2:25" ht="42.75" customHeight="1">
      <c r="B32" s="79">
        <v>9</v>
      </c>
      <c r="C32" s="80" t="s">
        <v>51</v>
      </c>
      <c r="D32" s="81" t="s">
        <v>44</v>
      </c>
      <c r="E32" s="81">
        <v>1</v>
      </c>
      <c r="F32" s="20" t="s">
        <v>14</v>
      </c>
      <c r="G32" s="12">
        <f t="shared" si="7"/>
        <v>30873000</v>
      </c>
      <c r="H32" s="20"/>
      <c r="I32" s="23"/>
      <c r="J32" s="11">
        <v>0</v>
      </c>
      <c r="K32" s="11">
        <f>ROUND(K33*1.23,0)</f>
        <v>0</v>
      </c>
      <c r="L32" s="11">
        <f t="shared" ref="L32" si="74">ROUND(L33*1.23,0)</f>
        <v>0</v>
      </c>
      <c r="M32" s="11">
        <f t="shared" ref="M32" si="75">ROUND(M33*1.23,0)</f>
        <v>13530000</v>
      </c>
      <c r="N32" s="11">
        <f t="shared" ref="N32" si="76">ROUND(N33*1.23,0)</f>
        <v>0</v>
      </c>
      <c r="O32" s="11">
        <f t="shared" si="8"/>
        <v>13530000</v>
      </c>
      <c r="P32" s="11">
        <f>ROUND(P33*1.23,0)</f>
        <v>0</v>
      </c>
      <c r="Q32" s="11">
        <f t="shared" ref="Q32" si="77">ROUND(Q33*1.23,0)</f>
        <v>4920000</v>
      </c>
      <c r="R32" s="11">
        <f t="shared" ref="R32" si="78">ROUND(R33*1.23,0)</f>
        <v>4920000</v>
      </c>
      <c r="S32" s="11">
        <f t="shared" ref="S32" si="79">ROUND(S33*1.23,0)</f>
        <v>4920000</v>
      </c>
      <c r="T32" s="11">
        <f t="shared" si="9"/>
        <v>14760000</v>
      </c>
      <c r="U32" s="11">
        <f>ROUND(U33*1.23,0)</f>
        <v>0</v>
      </c>
      <c r="V32" s="11">
        <f t="shared" ref="V32" si="80">ROUND(V33*1.23,0)</f>
        <v>0</v>
      </c>
      <c r="W32" s="11">
        <f t="shared" ref="W32" si="81">ROUND(W33*1.23,0)</f>
        <v>2583000</v>
      </c>
      <c r="X32" s="11">
        <f t="shared" ref="X32" si="82">ROUND(X33*1.23,0)</f>
        <v>0</v>
      </c>
      <c r="Y32" s="11">
        <f t="shared" si="10"/>
        <v>2583000</v>
      </c>
    </row>
    <row r="33" spans="2:25" ht="46.5" customHeight="1">
      <c r="B33" s="79"/>
      <c r="C33" s="93"/>
      <c r="D33" s="81"/>
      <c r="E33" s="81"/>
      <c r="F33" s="21" t="s">
        <v>9</v>
      </c>
      <c r="G33" s="12">
        <f t="shared" si="7"/>
        <v>25100000</v>
      </c>
      <c r="H33" s="22">
        <v>15049250</v>
      </c>
      <c r="I33" s="23">
        <f>IF(G33=0,0,H33/G33)</f>
        <v>0.59957171314741031</v>
      </c>
      <c r="J33" s="11">
        <v>0</v>
      </c>
      <c r="K33" s="36">
        <v>0</v>
      </c>
      <c r="L33" s="36">
        <v>0</v>
      </c>
      <c r="M33" s="36">
        <v>11000000</v>
      </c>
      <c r="N33" s="36">
        <v>0</v>
      </c>
      <c r="O33" s="11">
        <f t="shared" si="8"/>
        <v>11000000</v>
      </c>
      <c r="P33" s="36">
        <v>0</v>
      </c>
      <c r="Q33" s="36">
        <v>4000000</v>
      </c>
      <c r="R33" s="36">
        <v>4000000</v>
      </c>
      <c r="S33" s="36">
        <v>4000000</v>
      </c>
      <c r="T33" s="11">
        <f t="shared" si="9"/>
        <v>12000000</v>
      </c>
      <c r="U33" s="36">
        <v>0</v>
      </c>
      <c r="V33" s="36">
        <v>0</v>
      </c>
      <c r="W33" s="36">
        <v>2100000</v>
      </c>
      <c r="X33" s="36">
        <v>0</v>
      </c>
      <c r="Y33" s="11">
        <f t="shared" si="10"/>
        <v>2100000</v>
      </c>
    </row>
    <row r="34" spans="2:25" ht="30" customHeight="1">
      <c r="B34" s="79">
        <v>10</v>
      </c>
      <c r="C34" s="80" t="s">
        <v>41</v>
      </c>
      <c r="D34" s="81" t="s">
        <v>44</v>
      </c>
      <c r="E34" s="81">
        <v>1</v>
      </c>
      <c r="F34" s="20" t="s">
        <v>14</v>
      </c>
      <c r="G34" s="12">
        <f t="shared" si="7"/>
        <v>2706000</v>
      </c>
      <c r="H34" s="20"/>
      <c r="I34" s="23"/>
      <c r="J34" s="22">
        <v>0</v>
      </c>
      <c r="K34" s="11">
        <f>ROUND(K35*1.23,0)</f>
        <v>0</v>
      </c>
      <c r="L34" s="11">
        <f t="shared" ref="L34" si="83">ROUND(L35*1.23,0)</f>
        <v>0</v>
      </c>
      <c r="M34" s="11">
        <f t="shared" ref="M34" si="84">ROUND(M35*1.23,0)</f>
        <v>0</v>
      </c>
      <c r="N34" s="11">
        <f t="shared" ref="N34" si="85">ROUND(N35*1.23,0)</f>
        <v>0</v>
      </c>
      <c r="O34" s="11">
        <f t="shared" si="8"/>
        <v>0</v>
      </c>
      <c r="P34" s="11">
        <f>ROUND(P35*1.23,0)</f>
        <v>0</v>
      </c>
      <c r="Q34" s="11">
        <f t="shared" ref="Q34" si="86">ROUND(Q35*1.23,0)</f>
        <v>0</v>
      </c>
      <c r="R34" s="11">
        <f t="shared" ref="R34" si="87">ROUND(R35*1.23,0)</f>
        <v>0</v>
      </c>
      <c r="S34" s="11">
        <f t="shared" ref="S34" si="88">ROUND(S35*1.23,0)</f>
        <v>738000</v>
      </c>
      <c r="T34" s="11">
        <f t="shared" si="9"/>
        <v>738000</v>
      </c>
      <c r="U34" s="11">
        <f>ROUND(U35*1.23,0)</f>
        <v>1230000</v>
      </c>
      <c r="V34" s="11">
        <f t="shared" ref="V34" si="89">ROUND(V35*1.23,0)</f>
        <v>738000</v>
      </c>
      <c r="W34" s="11">
        <f t="shared" ref="W34" si="90">ROUND(W35*1.23,0)</f>
        <v>0</v>
      </c>
      <c r="X34" s="11">
        <f t="shared" ref="X34" si="91">ROUND(X35*1.23,0)</f>
        <v>0</v>
      </c>
      <c r="Y34" s="11">
        <f t="shared" si="10"/>
        <v>1968000</v>
      </c>
    </row>
    <row r="35" spans="2:25" ht="32.25" customHeight="1">
      <c r="B35" s="79"/>
      <c r="C35" s="80"/>
      <c r="D35" s="81"/>
      <c r="E35" s="81"/>
      <c r="F35" s="20" t="s">
        <v>9</v>
      </c>
      <c r="G35" s="12">
        <f t="shared" si="7"/>
        <v>2200000</v>
      </c>
      <c r="H35" s="22">
        <v>1319058</v>
      </c>
      <c r="I35" s="23">
        <f>IF(G35=0,0,H35/G35)</f>
        <v>0.59957181818181815</v>
      </c>
      <c r="J35" s="22">
        <v>0</v>
      </c>
      <c r="K35" s="36">
        <v>0</v>
      </c>
      <c r="L35" s="36">
        <v>0</v>
      </c>
      <c r="M35" s="36">
        <v>0</v>
      </c>
      <c r="N35" s="36">
        <v>0</v>
      </c>
      <c r="O35" s="11">
        <f t="shared" si="8"/>
        <v>0</v>
      </c>
      <c r="P35" s="36">
        <v>0</v>
      </c>
      <c r="Q35" s="36">
        <v>0</v>
      </c>
      <c r="R35" s="36">
        <v>0</v>
      </c>
      <c r="S35" s="36">
        <v>600000</v>
      </c>
      <c r="T35" s="11">
        <f t="shared" si="9"/>
        <v>600000</v>
      </c>
      <c r="U35" s="36">
        <v>1000000</v>
      </c>
      <c r="V35" s="36">
        <v>600000</v>
      </c>
      <c r="W35" s="36">
        <v>0</v>
      </c>
      <c r="X35" s="36">
        <v>0</v>
      </c>
      <c r="Y35" s="11">
        <f t="shared" si="10"/>
        <v>1600000</v>
      </c>
    </row>
    <row r="36" spans="2:25" ht="30" customHeight="1">
      <c r="B36" s="79">
        <v>11</v>
      </c>
      <c r="C36" s="80" t="s">
        <v>42</v>
      </c>
      <c r="D36" s="81" t="s">
        <v>44</v>
      </c>
      <c r="E36" s="81">
        <v>1</v>
      </c>
      <c r="F36" s="20" t="s">
        <v>14</v>
      </c>
      <c r="G36" s="12">
        <f t="shared" si="7"/>
        <v>4674000</v>
      </c>
      <c r="H36" s="20"/>
      <c r="I36" s="23"/>
      <c r="J36" s="11">
        <v>0</v>
      </c>
      <c r="K36" s="11">
        <f>ROUND(K37*1.23,0)</f>
        <v>0</v>
      </c>
      <c r="L36" s="11">
        <f t="shared" ref="L36" si="92">ROUND(L37*1.23,0)</f>
        <v>0</v>
      </c>
      <c r="M36" s="11">
        <f t="shared" ref="M36" si="93">ROUND(M37*1.23,0)</f>
        <v>0</v>
      </c>
      <c r="N36" s="11">
        <f t="shared" ref="N36" si="94">ROUND(N37*1.23,0)</f>
        <v>0</v>
      </c>
      <c r="O36" s="11">
        <f t="shared" si="8"/>
        <v>0</v>
      </c>
      <c r="P36" s="11">
        <f>ROUND(P37*1.23,0)</f>
        <v>0</v>
      </c>
      <c r="Q36" s="11">
        <f t="shared" ref="Q36" si="95">ROUND(Q37*1.23,0)</f>
        <v>0</v>
      </c>
      <c r="R36" s="11">
        <f t="shared" ref="R36" si="96">ROUND(R37*1.23,0)</f>
        <v>0</v>
      </c>
      <c r="S36" s="11">
        <f t="shared" ref="S36" si="97">ROUND(S37*1.23,0)</f>
        <v>0</v>
      </c>
      <c r="T36" s="11">
        <f t="shared" si="9"/>
        <v>0</v>
      </c>
      <c r="U36" s="11">
        <f>ROUND(U37*1.23,0)</f>
        <v>1968000</v>
      </c>
      <c r="V36" s="11">
        <f t="shared" ref="V36" si="98">ROUND(V37*1.23,0)</f>
        <v>1968000</v>
      </c>
      <c r="W36" s="11">
        <f t="shared" ref="W36" si="99">ROUND(W37*1.23,0)</f>
        <v>738000</v>
      </c>
      <c r="X36" s="11">
        <f t="shared" ref="X36" si="100">ROUND(X37*1.23,0)</f>
        <v>0</v>
      </c>
      <c r="Y36" s="11">
        <f t="shared" si="10"/>
        <v>4674000</v>
      </c>
    </row>
    <row r="37" spans="2:25" ht="32.25" customHeight="1">
      <c r="B37" s="79"/>
      <c r="C37" s="80"/>
      <c r="D37" s="81"/>
      <c r="E37" s="81"/>
      <c r="F37" s="20" t="s">
        <v>9</v>
      </c>
      <c r="G37" s="12">
        <f t="shared" si="7"/>
        <v>3800000</v>
      </c>
      <c r="H37" s="22">
        <v>2278373</v>
      </c>
      <c r="I37" s="23">
        <f>IF(G37=0,0,H37/G37)</f>
        <v>0.59957184210526315</v>
      </c>
      <c r="J37" s="11">
        <v>0</v>
      </c>
      <c r="K37" s="36">
        <v>0</v>
      </c>
      <c r="L37" s="36">
        <v>0</v>
      </c>
      <c r="M37" s="36">
        <v>0</v>
      </c>
      <c r="N37" s="36">
        <v>0</v>
      </c>
      <c r="O37" s="11">
        <f t="shared" si="8"/>
        <v>0</v>
      </c>
      <c r="P37" s="36">
        <v>0</v>
      </c>
      <c r="Q37" s="36">
        <v>0</v>
      </c>
      <c r="R37" s="36">
        <v>0</v>
      </c>
      <c r="S37" s="36">
        <v>0</v>
      </c>
      <c r="T37" s="11">
        <f t="shared" si="9"/>
        <v>0</v>
      </c>
      <c r="U37" s="36">
        <v>1600000</v>
      </c>
      <c r="V37" s="36">
        <v>1600000</v>
      </c>
      <c r="W37" s="36">
        <v>600000</v>
      </c>
      <c r="X37" s="36">
        <v>0</v>
      </c>
      <c r="Y37" s="11">
        <f t="shared" si="10"/>
        <v>3800000</v>
      </c>
    </row>
    <row r="38" spans="2:25" ht="42.75" customHeight="1">
      <c r="B38" s="79">
        <v>12</v>
      </c>
      <c r="C38" s="80" t="s">
        <v>52</v>
      </c>
      <c r="D38" s="81" t="s">
        <v>44</v>
      </c>
      <c r="E38" s="81">
        <v>1</v>
      </c>
      <c r="F38" s="20" t="s">
        <v>14</v>
      </c>
      <c r="G38" s="12">
        <f t="shared" si="7"/>
        <v>4920000</v>
      </c>
      <c r="H38" s="20"/>
      <c r="I38" s="23"/>
      <c r="J38" s="22">
        <v>0</v>
      </c>
      <c r="K38" s="11">
        <f>ROUND(K39*1.23,0)</f>
        <v>0</v>
      </c>
      <c r="L38" s="11">
        <f t="shared" ref="L38" si="101">ROUND(L39*1.23,0)</f>
        <v>0</v>
      </c>
      <c r="M38" s="11">
        <f t="shared" ref="M38" si="102">ROUND(M39*1.23,0)</f>
        <v>0</v>
      </c>
      <c r="N38" s="11">
        <f t="shared" ref="N38" si="103">ROUND(N39*1.23,0)</f>
        <v>0</v>
      </c>
      <c r="O38" s="11">
        <f t="shared" si="8"/>
        <v>0</v>
      </c>
      <c r="P38" s="11">
        <f>ROUND(P39*1.23,0)</f>
        <v>0</v>
      </c>
      <c r="Q38" s="11">
        <f t="shared" ref="Q38" si="104">ROUND(Q39*1.23,0)</f>
        <v>0</v>
      </c>
      <c r="R38" s="11">
        <f t="shared" ref="R38" si="105">ROUND(R39*1.23,0)</f>
        <v>0</v>
      </c>
      <c r="S38" s="11">
        <f t="shared" ref="S38" si="106">ROUND(S39*1.23,0)</f>
        <v>0</v>
      </c>
      <c r="T38" s="11">
        <f t="shared" si="9"/>
        <v>0</v>
      </c>
      <c r="U38" s="11">
        <f>ROUND(U39*1.23,0)</f>
        <v>2460000</v>
      </c>
      <c r="V38" s="11">
        <f t="shared" ref="V38" si="107">ROUND(V39*1.23,0)</f>
        <v>2460000</v>
      </c>
      <c r="W38" s="11">
        <f t="shared" ref="W38" si="108">ROUND(W39*1.23,0)</f>
        <v>0</v>
      </c>
      <c r="X38" s="11">
        <f t="shared" ref="X38" si="109">ROUND(X39*1.23,0)</f>
        <v>0</v>
      </c>
      <c r="Y38" s="11">
        <f t="shared" si="10"/>
        <v>4920000</v>
      </c>
    </row>
    <row r="39" spans="2:25" ht="46.5" customHeight="1">
      <c r="B39" s="79"/>
      <c r="C39" s="93"/>
      <c r="D39" s="81"/>
      <c r="E39" s="81"/>
      <c r="F39" s="21" t="s">
        <v>9</v>
      </c>
      <c r="G39" s="12">
        <f t="shared" si="7"/>
        <v>4000000</v>
      </c>
      <c r="H39" s="26">
        <v>2398287</v>
      </c>
      <c r="I39" s="23">
        <f>IF(G39=0,0,H39/G39)</f>
        <v>0.59957174999999996</v>
      </c>
      <c r="J39" s="22">
        <v>0</v>
      </c>
      <c r="K39" s="36">
        <v>0</v>
      </c>
      <c r="L39" s="36">
        <v>0</v>
      </c>
      <c r="M39" s="36">
        <v>0</v>
      </c>
      <c r="N39" s="36">
        <v>0</v>
      </c>
      <c r="O39" s="11">
        <f t="shared" si="8"/>
        <v>0</v>
      </c>
      <c r="P39" s="36">
        <v>0</v>
      </c>
      <c r="Q39" s="36">
        <v>0</v>
      </c>
      <c r="R39" s="36">
        <v>0</v>
      </c>
      <c r="S39" s="36">
        <v>0</v>
      </c>
      <c r="T39" s="11">
        <f t="shared" si="9"/>
        <v>0</v>
      </c>
      <c r="U39" s="36">
        <v>2000000</v>
      </c>
      <c r="V39" s="36">
        <v>2000000</v>
      </c>
      <c r="W39" s="36">
        <v>0</v>
      </c>
      <c r="X39" s="36">
        <v>0</v>
      </c>
      <c r="Y39" s="11">
        <f t="shared" si="10"/>
        <v>4000000</v>
      </c>
    </row>
    <row r="40" spans="2:25" ht="42.75" customHeight="1">
      <c r="B40" s="79">
        <v>13</v>
      </c>
      <c r="C40" s="80" t="s">
        <v>43</v>
      </c>
      <c r="D40" s="81" t="s">
        <v>44</v>
      </c>
      <c r="E40" s="81">
        <v>1</v>
      </c>
      <c r="F40" s="20" t="s">
        <v>14</v>
      </c>
      <c r="G40" s="12">
        <f t="shared" si="7"/>
        <v>492000</v>
      </c>
      <c r="H40" s="20"/>
      <c r="I40" s="23"/>
      <c r="J40" s="22">
        <v>0</v>
      </c>
      <c r="K40" s="11">
        <f>ROUND(K41*1.23,0)</f>
        <v>0</v>
      </c>
      <c r="L40" s="11">
        <f t="shared" ref="L40" si="110">ROUND(L41*1.23,0)</f>
        <v>0</v>
      </c>
      <c r="M40" s="11">
        <f t="shared" ref="M40" si="111">ROUND(M41*1.23,0)</f>
        <v>24600</v>
      </c>
      <c r="N40" s="11">
        <f t="shared" ref="N40" si="112">ROUND(N41*1.23,0)</f>
        <v>61500</v>
      </c>
      <c r="O40" s="11">
        <f t="shared" si="8"/>
        <v>86100</v>
      </c>
      <c r="P40" s="11">
        <f>ROUND(P41*1.23,0)</f>
        <v>61500</v>
      </c>
      <c r="Q40" s="11">
        <f t="shared" ref="Q40" si="113">ROUND(Q41*1.23,0)</f>
        <v>61500</v>
      </c>
      <c r="R40" s="11">
        <f t="shared" ref="R40" si="114">ROUND(R41*1.23,0)</f>
        <v>61500</v>
      </c>
      <c r="S40" s="11">
        <f t="shared" ref="S40" si="115">ROUND(S41*1.23,0)</f>
        <v>61500</v>
      </c>
      <c r="T40" s="11">
        <f t="shared" si="9"/>
        <v>246000</v>
      </c>
      <c r="U40" s="11">
        <f>ROUND(U41*1.23,0)</f>
        <v>61500</v>
      </c>
      <c r="V40" s="11">
        <f t="shared" ref="V40" si="116">ROUND(V41*1.23,0)</f>
        <v>61500</v>
      </c>
      <c r="W40" s="11">
        <f t="shared" ref="W40" si="117">ROUND(W41*1.23,0)</f>
        <v>36900</v>
      </c>
      <c r="X40" s="11">
        <f t="shared" ref="X40" si="118">ROUND(X41*1.23,0)</f>
        <v>0</v>
      </c>
      <c r="Y40" s="11">
        <f t="shared" si="10"/>
        <v>159900</v>
      </c>
    </row>
    <row r="41" spans="2:25" ht="46.5" customHeight="1">
      <c r="B41" s="79"/>
      <c r="C41" s="93"/>
      <c r="D41" s="81"/>
      <c r="E41" s="81"/>
      <c r="F41" s="21" t="s">
        <v>9</v>
      </c>
      <c r="G41" s="12">
        <f t="shared" si="7"/>
        <v>400000</v>
      </c>
      <c r="H41" s="26">
        <v>239829</v>
      </c>
      <c r="I41" s="23">
        <f>IF(G41=0,0,H41/G41)</f>
        <v>0.59957249999999995</v>
      </c>
      <c r="J41" s="22">
        <v>0</v>
      </c>
      <c r="K41" s="36">
        <v>0</v>
      </c>
      <c r="L41" s="36">
        <v>0</v>
      </c>
      <c r="M41" s="36">
        <v>20000</v>
      </c>
      <c r="N41" s="36">
        <v>50000</v>
      </c>
      <c r="O41" s="11">
        <f t="shared" si="8"/>
        <v>70000</v>
      </c>
      <c r="P41" s="36">
        <v>50000</v>
      </c>
      <c r="Q41" s="36">
        <v>50000</v>
      </c>
      <c r="R41" s="36">
        <v>50000</v>
      </c>
      <c r="S41" s="36">
        <v>50000</v>
      </c>
      <c r="T41" s="11">
        <f t="shared" si="9"/>
        <v>200000</v>
      </c>
      <c r="U41" s="36">
        <v>50000</v>
      </c>
      <c r="V41" s="36">
        <v>50000</v>
      </c>
      <c r="W41" s="36">
        <v>30000</v>
      </c>
      <c r="X41" s="36">
        <v>0</v>
      </c>
      <c r="Y41" s="11">
        <f t="shared" si="10"/>
        <v>130000</v>
      </c>
    </row>
    <row r="42" spans="2:25" ht="42.75" customHeight="1">
      <c r="B42" s="79">
        <v>14</v>
      </c>
      <c r="C42" s="80" t="s">
        <v>48</v>
      </c>
      <c r="D42" s="81" t="s">
        <v>44</v>
      </c>
      <c r="E42" s="81">
        <v>1</v>
      </c>
      <c r="F42" s="20" t="s">
        <v>14</v>
      </c>
      <c r="G42" s="12">
        <f>J42+O42+T42+Y42</f>
        <v>12300</v>
      </c>
      <c r="H42" s="20"/>
      <c r="I42" s="23"/>
      <c r="J42" s="11">
        <v>0</v>
      </c>
      <c r="K42" s="11">
        <f>ROUND(K43*1.23,0)</f>
        <v>0</v>
      </c>
      <c r="L42" s="11">
        <f>ROUND(5000*1.23,0)</f>
        <v>6150</v>
      </c>
      <c r="M42" s="11">
        <f t="shared" ref="M42" si="119">ROUND(M43*1.23,0)</f>
        <v>0</v>
      </c>
      <c r="N42" s="11">
        <f t="shared" ref="N42" si="120">ROUND(N43*1.23,0)</f>
        <v>0</v>
      </c>
      <c r="O42" s="11">
        <f t="shared" si="8"/>
        <v>6150</v>
      </c>
      <c r="P42" s="11">
        <f>ROUND(P43*1.23,0)</f>
        <v>0</v>
      </c>
      <c r="Q42" s="11">
        <f t="shared" ref="Q42" si="121">ROUND(Q43*1.23,0)</f>
        <v>0</v>
      </c>
      <c r="R42" s="11">
        <f t="shared" ref="R42" si="122">ROUND(R43*1.23,0)</f>
        <v>0</v>
      </c>
      <c r="S42" s="11">
        <f t="shared" ref="S42" si="123">ROUND(S43*1.23,0)</f>
        <v>0</v>
      </c>
      <c r="T42" s="11">
        <f t="shared" si="9"/>
        <v>0</v>
      </c>
      <c r="U42" s="11">
        <f>ROUND(U43*1.23,0)</f>
        <v>0</v>
      </c>
      <c r="V42" s="11">
        <f t="shared" ref="V42" si="124">ROUND(V43*1.23,0)</f>
        <v>0</v>
      </c>
      <c r="W42" s="11">
        <f>ROUND(5000*1.23,0)</f>
        <v>6150</v>
      </c>
      <c r="X42" s="11">
        <f t="shared" ref="X42" si="125">ROUND(X43*1.23,0)</f>
        <v>0</v>
      </c>
      <c r="Y42" s="11">
        <f t="shared" si="10"/>
        <v>6150</v>
      </c>
    </row>
    <row r="43" spans="2:25" ht="46.5" customHeight="1">
      <c r="B43" s="79"/>
      <c r="C43" s="93"/>
      <c r="D43" s="81"/>
      <c r="E43" s="81"/>
      <c r="F43" s="21" t="s">
        <v>9</v>
      </c>
      <c r="G43" s="12">
        <f t="shared" si="7"/>
        <v>0</v>
      </c>
      <c r="H43" s="26">
        <v>0</v>
      </c>
      <c r="I43" s="23">
        <f>IF(G43=0,0,H43/G43)</f>
        <v>0</v>
      </c>
      <c r="J43" s="11">
        <v>0</v>
      </c>
      <c r="K43" s="37">
        <v>0</v>
      </c>
      <c r="L43" s="37">
        <v>0</v>
      </c>
      <c r="M43" s="37">
        <v>0</v>
      </c>
      <c r="N43" s="37">
        <v>0</v>
      </c>
      <c r="O43" s="11">
        <f t="shared" si="8"/>
        <v>0</v>
      </c>
      <c r="P43" s="36">
        <v>0</v>
      </c>
      <c r="Q43" s="36">
        <v>0</v>
      </c>
      <c r="R43" s="36">
        <v>0</v>
      </c>
      <c r="S43" s="36">
        <v>0</v>
      </c>
      <c r="T43" s="11">
        <f t="shared" si="9"/>
        <v>0</v>
      </c>
      <c r="U43" s="37">
        <v>0</v>
      </c>
      <c r="V43" s="37">
        <v>0</v>
      </c>
      <c r="W43" s="37">
        <v>0</v>
      </c>
      <c r="X43" s="37">
        <v>0</v>
      </c>
      <c r="Y43" s="11">
        <f t="shared" si="10"/>
        <v>0</v>
      </c>
    </row>
    <row r="44" spans="2:25" ht="30.75" customHeight="1">
      <c r="B44" s="81" t="s">
        <v>11</v>
      </c>
      <c r="C44" s="85"/>
      <c r="D44" s="85"/>
      <c r="E44" s="85"/>
      <c r="F44" s="107"/>
      <c r="G44" s="124">
        <f>G42+G40+G38+G36+G34+G32+G30+G28+G26+G24+G22+G20+G18+G16</f>
        <v>114894300</v>
      </c>
      <c r="H44" s="108"/>
      <c r="I44" s="24"/>
      <c r="J44" s="89">
        <f>SUM(J16,J18,J20,J22,J24,J26,J28,J30,J32,J34,J36,J38,J40,J42)</f>
        <v>0</v>
      </c>
      <c r="K44" s="89">
        <f>K42+K40+K38+K36+K34+K32+K30+K28+K26+K24+K22+K20+K18+K16</f>
        <v>1230000</v>
      </c>
      <c r="L44" s="89">
        <f t="shared" ref="L44:Y44" si="126">L42+L40+L38+L36+L34+L32+L30+L28+L26+L24+L22+L20+L18+L16</f>
        <v>6150</v>
      </c>
      <c r="M44" s="89">
        <f t="shared" si="126"/>
        <v>37662600</v>
      </c>
      <c r="N44" s="89">
        <f t="shared" si="126"/>
        <v>61500</v>
      </c>
      <c r="O44" s="89">
        <f t="shared" si="126"/>
        <v>38960250</v>
      </c>
      <c r="P44" s="89">
        <f t="shared" si="126"/>
        <v>8671500</v>
      </c>
      <c r="Q44" s="89">
        <f t="shared" si="126"/>
        <v>15190500</v>
      </c>
      <c r="R44" s="89">
        <f t="shared" si="126"/>
        <v>15805500</v>
      </c>
      <c r="S44" s="89">
        <f t="shared" si="126"/>
        <v>12484500</v>
      </c>
      <c r="T44" s="89">
        <f t="shared" si="126"/>
        <v>52152000</v>
      </c>
      <c r="U44" s="89">
        <f t="shared" si="126"/>
        <v>10639500</v>
      </c>
      <c r="V44" s="89">
        <f t="shared" si="126"/>
        <v>6580500</v>
      </c>
      <c r="W44" s="89">
        <f t="shared" si="126"/>
        <v>6562050</v>
      </c>
      <c r="X44" s="89">
        <f t="shared" si="126"/>
        <v>0</v>
      </c>
      <c r="Y44" s="89">
        <f t="shared" si="126"/>
        <v>23782050</v>
      </c>
    </row>
    <row r="45" spans="2:25" ht="15" customHeight="1">
      <c r="B45" s="81"/>
      <c r="C45" s="85"/>
      <c r="D45" s="85"/>
      <c r="E45" s="85"/>
      <c r="F45" s="100"/>
      <c r="G45" s="125"/>
      <c r="H45" s="109"/>
      <c r="I45" s="28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</row>
    <row r="46" spans="2:25" ht="31.5" customHeight="1">
      <c r="B46" s="4"/>
      <c r="C46" s="86" t="s">
        <v>10</v>
      </c>
      <c r="D46" s="87"/>
      <c r="E46" s="88"/>
      <c r="F46" s="30"/>
      <c r="G46" s="13">
        <f>+G17+G19+G21+G23+G25+G27+G29+G31+G33+G35+G37+G39+G41+G43</f>
        <v>93400000</v>
      </c>
      <c r="H46" s="13">
        <f>H17+H19+H21+H23+H25+H27+H29+H31+H33+H35+H37+H39+H41+H43</f>
        <v>56000000</v>
      </c>
      <c r="I46" s="25">
        <f>IF(G46=0,0,H46/G46)</f>
        <v>0.59957173447537471</v>
      </c>
      <c r="J46" s="29">
        <f>SUM(J17,J19,J21,J23,J25,J27,J29,J31,J33,J35,J37,J39,J41,J43)</f>
        <v>0</v>
      </c>
      <c r="K46" s="29">
        <f t="shared" ref="K46:Y46" si="127">SUM(K17,K19,K21,K23,K25,K27,K29,K31,K33,K35,K37,K39,K41,K43)</f>
        <v>1000000</v>
      </c>
      <c r="L46" s="29">
        <f t="shared" si="127"/>
        <v>0</v>
      </c>
      <c r="M46" s="29">
        <f t="shared" si="127"/>
        <v>30620000</v>
      </c>
      <c r="N46" s="29">
        <f t="shared" si="127"/>
        <v>50000</v>
      </c>
      <c r="O46" s="29">
        <f t="shared" si="127"/>
        <v>31670000</v>
      </c>
      <c r="P46" s="29">
        <f t="shared" si="127"/>
        <v>7050000</v>
      </c>
      <c r="Q46" s="29">
        <f t="shared" si="127"/>
        <v>12350000</v>
      </c>
      <c r="R46" s="29">
        <f t="shared" si="127"/>
        <v>12850000</v>
      </c>
      <c r="S46" s="29">
        <f t="shared" si="127"/>
        <v>10150000</v>
      </c>
      <c r="T46" s="29">
        <f t="shared" si="127"/>
        <v>42400000</v>
      </c>
      <c r="U46" s="29">
        <f t="shared" si="127"/>
        <v>8650000</v>
      </c>
      <c r="V46" s="29">
        <f t="shared" si="127"/>
        <v>5350000</v>
      </c>
      <c r="W46" s="29">
        <f t="shared" si="127"/>
        <v>5330000</v>
      </c>
      <c r="X46" s="29">
        <f t="shared" si="127"/>
        <v>0</v>
      </c>
      <c r="Y46" s="29">
        <f t="shared" si="127"/>
        <v>19330000</v>
      </c>
    </row>
    <row r="47" spans="2:25" ht="36.75" customHeight="1">
      <c r="B47" s="81" t="s">
        <v>19</v>
      </c>
      <c r="C47" s="85"/>
      <c r="D47" s="85"/>
      <c r="E47" s="85"/>
      <c r="F47" s="30"/>
      <c r="G47" s="13">
        <f>+J47+O47+T47+Y47</f>
        <v>0</v>
      </c>
      <c r="H47" s="29"/>
      <c r="I47" s="31"/>
      <c r="J47" s="29"/>
      <c r="K47" s="29"/>
      <c r="L47" s="29"/>
      <c r="M47" s="29"/>
      <c r="N47" s="29"/>
      <c r="O47" s="11">
        <f>SUM(K47:N47)</f>
        <v>0</v>
      </c>
      <c r="P47" s="29"/>
      <c r="Q47" s="29"/>
      <c r="R47" s="29"/>
      <c r="S47" s="29"/>
      <c r="T47" s="11">
        <f>SUM(P47:S47)</f>
        <v>0</v>
      </c>
      <c r="U47" s="29"/>
      <c r="V47" s="29"/>
      <c r="W47" s="29"/>
      <c r="X47" s="29"/>
      <c r="Y47" s="11">
        <f>SUM(U47:X47)</f>
        <v>0</v>
      </c>
    </row>
    <row r="48" spans="2:25" ht="36.75" customHeight="1">
      <c r="B48" s="4"/>
      <c r="C48" s="86" t="s">
        <v>12</v>
      </c>
      <c r="D48" s="87"/>
      <c r="E48" s="88"/>
      <c r="F48" s="30"/>
      <c r="G48" s="13">
        <f>+J48+O48+T48+Y48</f>
        <v>21494300</v>
      </c>
      <c r="H48" s="31"/>
      <c r="I48" s="31"/>
      <c r="J48" s="29">
        <f>J44-J46</f>
        <v>0</v>
      </c>
      <c r="K48" s="29">
        <f t="shared" ref="K48:S48" si="128">K44-K46</f>
        <v>230000</v>
      </c>
      <c r="L48" s="29">
        <f>L44-L46</f>
        <v>6150</v>
      </c>
      <c r="M48" s="29">
        <f t="shared" si="128"/>
        <v>7042600</v>
      </c>
      <c r="N48" s="29">
        <f t="shared" si="128"/>
        <v>11500</v>
      </c>
      <c r="O48" s="11">
        <f>SUM(K48:N48)</f>
        <v>7290250</v>
      </c>
      <c r="P48" s="29">
        <f t="shared" si="128"/>
        <v>1621500</v>
      </c>
      <c r="Q48" s="29">
        <f t="shared" si="128"/>
        <v>2840500</v>
      </c>
      <c r="R48" s="29">
        <f t="shared" si="128"/>
        <v>2955500</v>
      </c>
      <c r="S48" s="29">
        <f t="shared" si="128"/>
        <v>2334500</v>
      </c>
      <c r="T48" s="11">
        <f>SUM(P48:S48)</f>
        <v>9752000</v>
      </c>
      <c r="U48" s="29">
        <f t="shared" ref="U48:X48" si="129">U44-U46</f>
        <v>1989500</v>
      </c>
      <c r="V48" s="29">
        <f t="shared" si="129"/>
        <v>1230500</v>
      </c>
      <c r="W48" s="29">
        <f t="shared" si="129"/>
        <v>1232050</v>
      </c>
      <c r="X48" s="29">
        <f t="shared" si="129"/>
        <v>0</v>
      </c>
      <c r="Y48" s="11">
        <f>SUM(U48:X48)</f>
        <v>4452050</v>
      </c>
    </row>
    <row r="49" spans="2:20" ht="39.75" hidden="1" customHeight="1">
      <c r="B49" s="4"/>
      <c r="C49" s="82" t="s">
        <v>10</v>
      </c>
      <c r="D49" s="83"/>
      <c r="E49" s="84"/>
      <c r="F49" s="27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2:20" ht="39.75" customHeight="1">
      <c r="B50" s="5"/>
      <c r="C50" s="10" t="s">
        <v>22</v>
      </c>
      <c r="F50" s="33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2:20" ht="91.5" customHeight="1">
      <c r="B51" s="5"/>
      <c r="C51" s="116" t="s">
        <v>53</v>
      </c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8"/>
    </row>
    <row r="52" spans="2:20" ht="15.75" customHeight="1">
      <c r="B52" s="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  <row r="53" spans="2:20" ht="70.5" customHeight="1">
      <c r="B53" s="5"/>
      <c r="C53" s="113" t="s">
        <v>26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</row>
    <row r="54" spans="2:20" ht="42" customHeight="1">
      <c r="C54" s="3" t="s">
        <v>23</v>
      </c>
      <c r="D54" s="3" t="s">
        <v>23</v>
      </c>
      <c r="E54" s="3" t="s">
        <v>23</v>
      </c>
      <c r="F54" s="3" t="s">
        <v>23</v>
      </c>
      <c r="G54" s="3" t="s">
        <v>23</v>
      </c>
      <c r="H54" s="3" t="s">
        <v>23</v>
      </c>
      <c r="I54" s="3" t="s">
        <v>23</v>
      </c>
      <c r="J54" s="3" t="s">
        <v>23</v>
      </c>
      <c r="K54" s="3" t="s">
        <v>23</v>
      </c>
      <c r="L54" s="3"/>
      <c r="M54" s="3"/>
      <c r="N54" s="3"/>
      <c r="O54" s="3"/>
      <c r="P54" s="3"/>
      <c r="Q54" s="3"/>
      <c r="R54" s="9"/>
      <c r="S54" s="9"/>
      <c r="T54" s="9"/>
    </row>
    <row r="55" spans="2:20" ht="16.5" customHeight="1">
      <c r="C55" s="76" t="s">
        <v>25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3"/>
      <c r="P55" s="3"/>
      <c r="Q55" s="3"/>
    </row>
    <row r="56" spans="2:20" ht="15" customHeight="1"/>
    <row r="57" spans="2:20" ht="15" customHeight="1"/>
    <row r="58" spans="2:20" ht="15" customHeight="1"/>
    <row r="59" spans="2:20" ht="15" customHeight="1"/>
    <row r="60" spans="2:20" ht="15" customHeight="1"/>
    <row r="61" spans="2:20" ht="15" customHeight="1"/>
    <row r="62" spans="2:20" ht="15" customHeight="1"/>
    <row r="63" spans="2:20" ht="15" customHeight="1"/>
    <row r="64" spans="2:20" ht="15" customHeight="1"/>
  </sheetData>
  <mergeCells count="106">
    <mergeCell ref="Y44:Y45"/>
    <mergeCell ref="B42:B43"/>
    <mergeCell ref="C42:C43"/>
    <mergeCell ref="D42:D43"/>
    <mergeCell ref="E42:E43"/>
    <mergeCell ref="U44:U45"/>
    <mergeCell ref="Y13:Y14"/>
    <mergeCell ref="K11:Y12"/>
    <mergeCell ref="B34:B35"/>
    <mergeCell ref="C34:C35"/>
    <mergeCell ref="D34:D35"/>
    <mergeCell ref="E34:E35"/>
    <mergeCell ref="B32:B33"/>
    <mergeCell ref="C32:C33"/>
    <mergeCell ref="R44:R45"/>
    <mergeCell ref="G44:G45"/>
    <mergeCell ref="H11:H12"/>
    <mergeCell ref="B36:B37"/>
    <mergeCell ref="C36:C37"/>
    <mergeCell ref="D36:D37"/>
    <mergeCell ref="E36:E37"/>
    <mergeCell ref="B38:B39"/>
    <mergeCell ref="C38:C39"/>
    <mergeCell ref="D38:D39"/>
    <mergeCell ref="Q44:Q45"/>
    <mergeCell ref="M44:M45"/>
    <mergeCell ref="C53:T53"/>
    <mergeCell ref="R2:T2"/>
    <mergeCell ref="C22:C23"/>
    <mergeCell ref="E22:E23"/>
    <mergeCell ref="C16:C17"/>
    <mergeCell ref="C48:E48"/>
    <mergeCell ref="D32:D33"/>
    <mergeCell ref="C51:T51"/>
    <mergeCell ref="E40:E41"/>
    <mergeCell ref="B10:D10"/>
    <mergeCell ref="B44:E45"/>
    <mergeCell ref="P44:P45"/>
    <mergeCell ref="B24:B25"/>
    <mergeCell ref="C24:C25"/>
    <mergeCell ref="D24:D25"/>
    <mergeCell ref="E24:E25"/>
    <mergeCell ref="G13:G14"/>
    <mergeCell ref="B30:B31"/>
    <mergeCell ref="K44:K45"/>
    <mergeCell ref="L44:L45"/>
    <mergeCell ref="D16:D17"/>
    <mergeCell ref="E16:E17"/>
    <mergeCell ref="I13:I14"/>
    <mergeCell ref="H13:H14"/>
    <mergeCell ref="H44:H45"/>
    <mergeCell ref="B11:B14"/>
    <mergeCell ref="B16:B17"/>
    <mergeCell ref="E38:E39"/>
    <mergeCell ref="B40:B41"/>
    <mergeCell ref="C40:C41"/>
    <mergeCell ref="D40:D41"/>
    <mergeCell ref="C30:C31"/>
    <mergeCell ref="U13:X13"/>
    <mergeCell ref="V44:V45"/>
    <mergeCell ref="W44:W45"/>
    <mergeCell ref="X44:X45"/>
    <mergeCell ref="C28:C29"/>
    <mergeCell ref="D28:D29"/>
    <mergeCell ref="E28:E29"/>
    <mergeCell ref="C11:C14"/>
    <mergeCell ref="D11:D14"/>
    <mergeCell ref="E11:E14"/>
    <mergeCell ref="J11:J12"/>
    <mergeCell ref="C20:C21"/>
    <mergeCell ref="G11:G12"/>
    <mergeCell ref="D22:D23"/>
    <mergeCell ref="O13:O14"/>
    <mergeCell ref="J13:J14"/>
    <mergeCell ref="I11:I12"/>
    <mergeCell ref="J44:J45"/>
    <mergeCell ref="F11:F14"/>
    <mergeCell ref="D20:D21"/>
    <mergeCell ref="E20:E21"/>
    <mergeCell ref="N44:N45"/>
    <mergeCell ref="K13:N13"/>
    <mergeCell ref="F44:F45"/>
    <mergeCell ref="C55:N55"/>
    <mergeCell ref="O10:T10"/>
    <mergeCell ref="B18:B19"/>
    <mergeCell ref="C18:C19"/>
    <mergeCell ref="D18:D19"/>
    <mergeCell ref="E18:E19"/>
    <mergeCell ref="B20:B21"/>
    <mergeCell ref="C49:E49"/>
    <mergeCell ref="B22:B23"/>
    <mergeCell ref="B47:E47"/>
    <mergeCell ref="C46:E46"/>
    <mergeCell ref="B26:B27"/>
    <mergeCell ref="C26:C27"/>
    <mergeCell ref="D26:D27"/>
    <mergeCell ref="E26:E27"/>
    <mergeCell ref="B28:B29"/>
    <mergeCell ref="S44:S45"/>
    <mergeCell ref="P13:S13"/>
    <mergeCell ref="T13:T14"/>
    <mergeCell ref="T44:T45"/>
    <mergeCell ref="D30:D31"/>
    <mergeCell ref="E30:E31"/>
    <mergeCell ref="O44:O45"/>
    <mergeCell ref="E32:E33"/>
  </mergeCells>
  <phoneticPr fontId="5" type="noConversion"/>
  <pageMargins left="0.70866141732283472" right="0.70866141732283472" top="0.74803149606299213" bottom="0.74803149606299213" header="0.31496062992125984" footer="0.31496062992125984"/>
  <pageSetup paperSize="8" scale="4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8"/>
  <sheetViews>
    <sheetView tabSelected="1" topLeftCell="E64" workbookViewId="0">
      <selection activeCell="N78" sqref="N78"/>
    </sheetView>
  </sheetViews>
  <sheetFormatPr defaultRowHeight="13.2"/>
  <cols>
    <col min="1" max="1" width="6.5546875" customWidth="1"/>
    <col min="2" max="2" width="5.6640625" customWidth="1"/>
    <col min="3" max="3" width="63.33203125" customWidth="1"/>
    <col min="4" max="4" width="13" customWidth="1"/>
    <col min="5" max="5" width="14.5546875" customWidth="1"/>
    <col min="6" max="6" width="17.5546875" customWidth="1"/>
    <col min="7" max="7" width="13.6640625" customWidth="1"/>
    <col min="8" max="11" width="12.6640625" customWidth="1"/>
    <col min="12" max="12" width="12.6640625" style="59" customWidth="1"/>
    <col min="13" max="17" width="12.6640625" customWidth="1"/>
    <col min="18" max="18" width="13" customWidth="1"/>
    <col min="19" max="19" width="2.33203125" customWidth="1"/>
    <col min="20" max="20" width="12.6640625" customWidth="1"/>
  </cols>
  <sheetData>
    <row r="1" spans="2:20" ht="15.6">
      <c r="C1" s="2"/>
      <c r="D1" s="2"/>
      <c r="Q1" s="75" t="s">
        <v>190</v>
      </c>
      <c r="S1" s="150"/>
      <c r="T1" s="151"/>
    </row>
    <row r="2" spans="2:20" ht="15.6">
      <c r="C2" s="2"/>
      <c r="D2" s="2"/>
      <c r="Q2" s="58" t="s">
        <v>172</v>
      </c>
      <c r="T2" s="50"/>
    </row>
    <row r="4" spans="2:20" ht="15.6">
      <c r="B4" s="6"/>
      <c r="C4" s="2" t="s">
        <v>164</v>
      </c>
      <c r="D4" s="2"/>
      <c r="E4" s="1"/>
      <c r="F4" s="1"/>
      <c r="G4" s="1"/>
      <c r="H4" s="1"/>
      <c r="I4" s="1"/>
      <c r="J4" s="1"/>
      <c r="K4" s="1"/>
      <c r="L4" s="6"/>
      <c r="M4" s="1"/>
      <c r="N4" s="1"/>
      <c r="O4" s="1"/>
      <c r="P4" s="1"/>
      <c r="Q4" s="1"/>
    </row>
    <row r="5" spans="2:20" ht="16.2" thickBot="1">
      <c r="B5" s="6"/>
      <c r="C5" s="2"/>
      <c r="D5" s="2"/>
      <c r="E5" s="1"/>
      <c r="F5" s="1"/>
      <c r="G5" s="1"/>
      <c r="H5" s="1"/>
      <c r="I5" s="1"/>
      <c r="J5" s="1"/>
      <c r="K5" s="1"/>
      <c r="L5" s="6"/>
      <c r="M5" s="1"/>
      <c r="N5" s="1"/>
      <c r="O5" s="1"/>
      <c r="P5" s="1"/>
      <c r="Q5" s="1"/>
    </row>
    <row r="6" spans="2:20" ht="12.75" customHeight="1">
      <c r="B6" s="128" t="s">
        <v>4</v>
      </c>
      <c r="C6" s="128" t="s">
        <v>189</v>
      </c>
      <c r="D6" s="128" t="s">
        <v>186</v>
      </c>
      <c r="E6" s="138" t="s">
        <v>187</v>
      </c>
      <c r="F6" s="136"/>
      <c r="G6" s="136"/>
      <c r="H6" s="130" t="s">
        <v>184</v>
      </c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1"/>
    </row>
    <row r="7" spans="2:20" ht="24" customHeight="1" thickBot="1">
      <c r="B7" s="126"/>
      <c r="C7" s="126"/>
      <c r="D7" s="126"/>
      <c r="E7" s="139"/>
      <c r="F7" s="137"/>
      <c r="G7" s="137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3"/>
    </row>
    <row r="8" spans="2:20" ht="38.25" customHeight="1" thickBot="1">
      <c r="B8" s="126"/>
      <c r="C8" s="126"/>
      <c r="D8" s="126"/>
      <c r="E8" s="139"/>
      <c r="F8" s="70" t="s">
        <v>185</v>
      </c>
      <c r="G8" s="126" t="s">
        <v>33</v>
      </c>
      <c r="H8" s="134" t="s">
        <v>169</v>
      </c>
      <c r="I8" s="129"/>
      <c r="J8" s="129"/>
      <c r="K8" s="135"/>
      <c r="L8" s="126" t="s">
        <v>32</v>
      </c>
      <c r="M8" s="129" t="s">
        <v>170</v>
      </c>
      <c r="N8" s="129"/>
      <c r="O8" s="129"/>
      <c r="P8" s="129"/>
      <c r="Q8" s="126" t="s">
        <v>31</v>
      </c>
      <c r="R8" s="129" t="s">
        <v>171</v>
      </c>
      <c r="S8" s="129"/>
      <c r="T8" s="126" t="s">
        <v>162</v>
      </c>
    </row>
    <row r="9" spans="2:20" ht="27" customHeight="1" thickBot="1">
      <c r="B9" s="127"/>
      <c r="C9" s="127"/>
      <c r="D9" s="127"/>
      <c r="E9" s="140"/>
      <c r="F9" s="51" t="s">
        <v>166</v>
      </c>
      <c r="G9" s="127"/>
      <c r="H9" s="51" t="s">
        <v>167</v>
      </c>
      <c r="I9" s="51" t="s">
        <v>168</v>
      </c>
      <c r="J9" s="51" t="s">
        <v>165</v>
      </c>
      <c r="K9" s="51" t="s">
        <v>166</v>
      </c>
      <c r="L9" s="127"/>
      <c r="M9" s="51" t="s">
        <v>167</v>
      </c>
      <c r="N9" s="51" t="s">
        <v>168</v>
      </c>
      <c r="O9" s="51" t="s">
        <v>165</v>
      </c>
      <c r="P9" s="51" t="s">
        <v>166</v>
      </c>
      <c r="Q9" s="127"/>
      <c r="R9" s="51" t="s">
        <v>167</v>
      </c>
      <c r="S9" s="51"/>
      <c r="T9" s="127"/>
    </row>
    <row r="10" spans="2:20" ht="18.75" customHeight="1" thickBot="1">
      <c r="B10" s="53">
        <v>1</v>
      </c>
      <c r="C10" s="53">
        <v>2</v>
      </c>
      <c r="D10" s="53"/>
      <c r="E10" s="53"/>
      <c r="F10" s="53">
        <v>4</v>
      </c>
      <c r="G10" s="53">
        <v>5</v>
      </c>
      <c r="H10" s="53">
        <v>6</v>
      </c>
      <c r="I10" s="53">
        <v>7</v>
      </c>
      <c r="J10" s="53">
        <v>8</v>
      </c>
      <c r="K10" s="53">
        <v>9</v>
      </c>
      <c r="L10" s="53">
        <v>10</v>
      </c>
      <c r="M10" s="53">
        <v>11</v>
      </c>
      <c r="N10" s="53">
        <v>12</v>
      </c>
      <c r="O10" s="53">
        <v>13</v>
      </c>
      <c r="P10" s="53">
        <v>14</v>
      </c>
      <c r="Q10" s="53">
        <v>15</v>
      </c>
      <c r="R10" s="53">
        <v>16</v>
      </c>
      <c r="S10" s="53"/>
      <c r="T10" s="53">
        <v>17</v>
      </c>
    </row>
    <row r="11" spans="2:20" ht="22.5" customHeight="1">
      <c r="B11" s="52">
        <v>1</v>
      </c>
      <c r="C11" s="54" t="s">
        <v>159</v>
      </c>
      <c r="D11" s="64"/>
      <c r="E11" s="65"/>
      <c r="F11" s="65"/>
      <c r="G11" s="65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2:20" ht="16.5" customHeight="1">
      <c r="B12" s="40" t="s">
        <v>105</v>
      </c>
      <c r="C12" s="41" t="s">
        <v>54</v>
      </c>
      <c r="D12" s="41"/>
      <c r="E12" s="12"/>
      <c r="F12" s="12"/>
      <c r="G12" s="12" t="s">
        <v>178</v>
      </c>
      <c r="H12" s="11"/>
      <c r="I12" s="11"/>
      <c r="J12" s="11"/>
      <c r="K12" s="11"/>
      <c r="L12" s="60" t="s">
        <v>179</v>
      </c>
      <c r="M12" s="11"/>
      <c r="N12" s="11"/>
      <c r="O12" s="11"/>
      <c r="P12" s="11"/>
      <c r="Q12" s="60" t="s">
        <v>179</v>
      </c>
      <c r="R12" s="11"/>
      <c r="S12" s="11"/>
      <c r="T12" s="60" t="s">
        <v>179</v>
      </c>
    </row>
    <row r="13" spans="2:20" ht="13.5" customHeight="1">
      <c r="B13" s="40" t="s">
        <v>106</v>
      </c>
      <c r="C13" s="42" t="s">
        <v>55</v>
      </c>
      <c r="D13" s="42"/>
      <c r="E13" s="12"/>
      <c r="F13" s="12"/>
      <c r="G13" s="12" t="s">
        <v>178</v>
      </c>
      <c r="H13" s="11"/>
      <c r="I13" s="11"/>
      <c r="J13" s="11"/>
      <c r="K13" s="11"/>
      <c r="L13" s="60" t="s">
        <v>179</v>
      </c>
      <c r="M13" s="11"/>
      <c r="N13" s="11"/>
      <c r="O13" s="11"/>
      <c r="P13" s="11"/>
      <c r="Q13" s="60" t="s">
        <v>179</v>
      </c>
      <c r="R13" s="11"/>
      <c r="S13" s="11"/>
      <c r="T13" s="60" t="s">
        <v>179</v>
      </c>
    </row>
    <row r="14" spans="2:20" ht="55.5" customHeight="1">
      <c r="B14" s="40" t="s">
        <v>107</v>
      </c>
      <c r="C14" s="41" t="s">
        <v>56</v>
      </c>
      <c r="D14" s="41"/>
      <c r="E14" s="12"/>
      <c r="F14" s="12"/>
      <c r="G14" s="12" t="s">
        <v>178</v>
      </c>
      <c r="H14" s="11"/>
      <c r="I14" s="11"/>
      <c r="J14" s="11"/>
      <c r="K14" s="11"/>
      <c r="L14" s="60" t="s">
        <v>179</v>
      </c>
      <c r="M14" s="11"/>
      <c r="N14" s="11"/>
      <c r="O14" s="11"/>
      <c r="P14" s="11"/>
      <c r="Q14" s="60" t="s">
        <v>179</v>
      </c>
      <c r="R14" s="11"/>
      <c r="S14" s="11"/>
      <c r="T14" s="60" t="s">
        <v>179</v>
      </c>
    </row>
    <row r="15" spans="2:20" ht="15.75" customHeight="1">
      <c r="B15" s="40" t="s">
        <v>108</v>
      </c>
      <c r="C15" s="43" t="s">
        <v>57</v>
      </c>
      <c r="D15" s="43"/>
      <c r="E15" s="12"/>
      <c r="F15" s="12"/>
      <c r="G15" s="12" t="s">
        <v>178</v>
      </c>
      <c r="H15" s="11"/>
      <c r="I15" s="11"/>
      <c r="J15" s="11"/>
      <c r="K15" s="11"/>
      <c r="L15" s="60" t="s">
        <v>179</v>
      </c>
      <c r="M15" s="11"/>
      <c r="N15" s="11"/>
      <c r="O15" s="11"/>
      <c r="P15" s="11"/>
      <c r="Q15" s="60" t="s">
        <v>179</v>
      </c>
      <c r="R15" s="11"/>
      <c r="S15" s="11"/>
      <c r="T15" s="60" t="s">
        <v>179</v>
      </c>
    </row>
    <row r="16" spans="2:20" ht="30.75" customHeight="1">
      <c r="B16" s="40" t="s">
        <v>109</v>
      </c>
      <c r="C16" s="44" t="s">
        <v>58</v>
      </c>
      <c r="D16" s="44"/>
      <c r="E16" s="12"/>
      <c r="F16" s="12"/>
      <c r="G16" s="12" t="s">
        <v>178</v>
      </c>
      <c r="H16" s="11"/>
      <c r="I16" s="11"/>
      <c r="J16" s="11"/>
      <c r="K16" s="11"/>
      <c r="L16" s="60" t="s">
        <v>179</v>
      </c>
      <c r="M16" s="11"/>
      <c r="N16" s="11"/>
      <c r="O16" s="11"/>
      <c r="P16" s="11"/>
      <c r="Q16" s="60" t="s">
        <v>179</v>
      </c>
      <c r="R16" s="11"/>
      <c r="S16" s="11"/>
      <c r="T16" s="60" t="s">
        <v>179</v>
      </c>
    </row>
    <row r="17" spans="2:20" ht="28.5" customHeight="1">
      <c r="B17" s="45">
        <v>2</v>
      </c>
      <c r="C17" s="46" t="s">
        <v>158</v>
      </c>
      <c r="D17" s="46"/>
      <c r="E17" s="66"/>
      <c r="F17" s="66"/>
      <c r="G17" s="66" t="s">
        <v>178</v>
      </c>
      <c r="H17" s="68"/>
      <c r="I17" s="68"/>
      <c r="J17" s="68"/>
      <c r="K17" s="68"/>
      <c r="L17" s="69" t="s">
        <v>179</v>
      </c>
      <c r="M17" s="68"/>
      <c r="N17" s="68"/>
      <c r="O17" s="68"/>
      <c r="P17" s="68"/>
      <c r="Q17" s="69" t="s">
        <v>179</v>
      </c>
      <c r="R17" s="68"/>
      <c r="S17" s="68"/>
      <c r="T17" s="69" t="s">
        <v>179</v>
      </c>
    </row>
    <row r="18" spans="2:20" ht="28.5" customHeight="1">
      <c r="B18" s="40" t="s">
        <v>110</v>
      </c>
      <c r="C18" s="43" t="s">
        <v>59</v>
      </c>
      <c r="D18" s="43"/>
      <c r="E18" s="12"/>
      <c r="F18" s="12"/>
      <c r="G18" s="12" t="s">
        <v>178</v>
      </c>
      <c r="H18" s="11"/>
      <c r="I18" s="11"/>
      <c r="J18" s="11"/>
      <c r="K18" s="11"/>
      <c r="L18" s="60" t="s">
        <v>179</v>
      </c>
      <c r="M18" s="11"/>
      <c r="N18" s="11"/>
      <c r="O18" s="11"/>
      <c r="P18" s="11"/>
      <c r="Q18" s="60" t="s">
        <v>179</v>
      </c>
      <c r="R18" s="11"/>
      <c r="S18" s="11"/>
      <c r="T18" s="60" t="s">
        <v>179</v>
      </c>
    </row>
    <row r="19" spans="2:20" ht="17.25" customHeight="1">
      <c r="B19" s="40" t="s">
        <v>111</v>
      </c>
      <c r="C19" s="43" t="s">
        <v>60</v>
      </c>
      <c r="D19" s="43"/>
      <c r="E19" s="12"/>
      <c r="F19" s="12"/>
      <c r="G19" s="12" t="s">
        <v>178</v>
      </c>
      <c r="H19" s="11"/>
      <c r="I19" s="11"/>
      <c r="J19" s="11"/>
      <c r="K19" s="11"/>
      <c r="L19" s="60" t="s">
        <v>179</v>
      </c>
      <c r="M19" s="11"/>
      <c r="N19" s="11"/>
      <c r="O19" s="11"/>
      <c r="P19" s="11"/>
      <c r="Q19" s="60" t="s">
        <v>179</v>
      </c>
      <c r="R19" s="11"/>
      <c r="S19" s="11"/>
      <c r="T19" s="60" t="s">
        <v>179</v>
      </c>
    </row>
    <row r="20" spans="2:20" ht="18.75" customHeight="1">
      <c r="B20" s="47" t="s">
        <v>112</v>
      </c>
      <c r="C20" s="44" t="s">
        <v>61</v>
      </c>
      <c r="D20" s="44"/>
      <c r="E20" s="12"/>
      <c r="F20" s="12"/>
      <c r="G20" s="12" t="s">
        <v>178</v>
      </c>
      <c r="H20" s="11"/>
      <c r="I20" s="11"/>
      <c r="J20" s="11"/>
      <c r="K20" s="11"/>
      <c r="L20" s="60" t="s">
        <v>179</v>
      </c>
      <c r="M20" s="11"/>
      <c r="N20" s="11"/>
      <c r="O20" s="11"/>
      <c r="P20" s="11"/>
      <c r="Q20" s="60" t="s">
        <v>179</v>
      </c>
      <c r="R20" s="11"/>
      <c r="S20" s="11"/>
      <c r="T20" s="60" t="s">
        <v>179</v>
      </c>
    </row>
    <row r="21" spans="2:20" ht="25.5" customHeight="1">
      <c r="B21" s="40" t="s">
        <v>113</v>
      </c>
      <c r="C21" s="44" t="s">
        <v>62</v>
      </c>
      <c r="D21" s="44"/>
      <c r="E21" s="12"/>
      <c r="F21" s="12"/>
      <c r="G21" s="12" t="s">
        <v>178</v>
      </c>
      <c r="H21" s="11"/>
      <c r="I21" s="11"/>
      <c r="J21" s="11"/>
      <c r="K21" s="11"/>
      <c r="L21" s="60" t="s">
        <v>179</v>
      </c>
      <c r="M21" s="11"/>
      <c r="N21" s="11"/>
      <c r="O21" s="11"/>
      <c r="P21" s="11"/>
      <c r="Q21" s="60" t="s">
        <v>179</v>
      </c>
      <c r="R21" s="11"/>
      <c r="S21" s="11"/>
      <c r="T21" s="60" t="s">
        <v>179</v>
      </c>
    </row>
    <row r="22" spans="2:20" ht="17.25" customHeight="1">
      <c r="B22" s="40" t="s">
        <v>114</v>
      </c>
      <c r="C22" s="44" t="s">
        <v>176</v>
      </c>
      <c r="D22" s="44"/>
      <c r="E22" s="12"/>
      <c r="F22" s="12"/>
      <c r="G22" s="12" t="s">
        <v>178</v>
      </c>
      <c r="H22" s="11"/>
      <c r="I22" s="11"/>
      <c r="J22" s="11"/>
      <c r="K22" s="11"/>
      <c r="L22" s="60" t="s">
        <v>179</v>
      </c>
      <c r="M22" s="11"/>
      <c r="N22" s="11"/>
      <c r="O22" s="11"/>
      <c r="P22" s="11"/>
      <c r="Q22" s="60" t="s">
        <v>179</v>
      </c>
      <c r="R22" s="11"/>
      <c r="S22" s="11"/>
      <c r="T22" s="60" t="s">
        <v>179</v>
      </c>
    </row>
    <row r="23" spans="2:20" ht="40.5" customHeight="1">
      <c r="B23" s="40" t="s">
        <v>115</v>
      </c>
      <c r="C23" s="44" t="s">
        <v>63</v>
      </c>
      <c r="D23" s="44"/>
      <c r="E23" s="12"/>
      <c r="F23" s="12"/>
      <c r="G23" s="12" t="s">
        <v>178</v>
      </c>
      <c r="H23" s="11"/>
      <c r="I23" s="11"/>
      <c r="J23" s="11"/>
      <c r="K23" s="11"/>
      <c r="L23" s="60" t="s">
        <v>179</v>
      </c>
      <c r="M23" s="11"/>
      <c r="N23" s="11"/>
      <c r="O23" s="11"/>
      <c r="P23" s="11"/>
      <c r="Q23" s="60" t="s">
        <v>179</v>
      </c>
      <c r="R23" s="11"/>
      <c r="S23" s="11"/>
      <c r="T23" s="60" t="s">
        <v>179</v>
      </c>
    </row>
    <row r="24" spans="2:20" ht="17.25" customHeight="1">
      <c r="B24" s="40" t="s">
        <v>175</v>
      </c>
      <c r="C24" s="44" t="s">
        <v>64</v>
      </c>
      <c r="D24" s="44"/>
      <c r="E24" s="12"/>
      <c r="F24" s="12"/>
      <c r="G24" s="12" t="s">
        <v>178</v>
      </c>
      <c r="H24" s="11"/>
      <c r="I24" s="11"/>
      <c r="J24" s="11"/>
      <c r="K24" s="11"/>
      <c r="L24" s="60" t="s">
        <v>179</v>
      </c>
      <c r="M24" s="11"/>
      <c r="N24" s="11"/>
      <c r="O24" s="11"/>
      <c r="P24" s="11"/>
      <c r="Q24" s="60" t="s">
        <v>179</v>
      </c>
      <c r="R24" s="11"/>
      <c r="S24" s="11"/>
      <c r="T24" s="60" t="s">
        <v>179</v>
      </c>
    </row>
    <row r="25" spans="2:20" ht="27.75" customHeight="1">
      <c r="B25" s="45">
        <v>3</v>
      </c>
      <c r="C25" s="46" t="s">
        <v>157</v>
      </c>
      <c r="D25" s="46"/>
      <c r="E25" s="66"/>
      <c r="F25" s="66"/>
      <c r="G25" s="66" t="s">
        <v>178</v>
      </c>
      <c r="H25" s="68"/>
      <c r="I25" s="68"/>
      <c r="J25" s="68"/>
      <c r="K25" s="68"/>
      <c r="L25" s="69" t="s">
        <v>179</v>
      </c>
      <c r="M25" s="68"/>
      <c r="N25" s="68"/>
      <c r="O25" s="68"/>
      <c r="P25" s="68"/>
      <c r="Q25" s="69" t="s">
        <v>179</v>
      </c>
      <c r="R25" s="68"/>
      <c r="S25" s="68"/>
      <c r="T25" s="69" t="s">
        <v>179</v>
      </c>
    </row>
    <row r="26" spans="2:20" ht="42" customHeight="1">
      <c r="B26" s="40" t="s">
        <v>116</v>
      </c>
      <c r="C26" s="44" t="s">
        <v>65</v>
      </c>
      <c r="D26" s="44"/>
      <c r="E26" s="12"/>
      <c r="F26" s="12"/>
      <c r="G26" s="12" t="s">
        <v>178</v>
      </c>
      <c r="H26" s="11"/>
      <c r="I26" s="11"/>
      <c r="J26" s="11"/>
      <c r="K26" s="11"/>
      <c r="L26" s="60" t="s">
        <v>179</v>
      </c>
      <c r="M26" s="11"/>
      <c r="N26" s="11"/>
      <c r="O26" s="11"/>
      <c r="P26" s="11"/>
      <c r="Q26" s="60" t="s">
        <v>179</v>
      </c>
      <c r="R26" s="11"/>
      <c r="S26" s="11"/>
      <c r="T26" s="60" t="s">
        <v>179</v>
      </c>
    </row>
    <row r="27" spans="2:20" ht="17.25" customHeight="1">
      <c r="B27" s="40" t="s">
        <v>117</v>
      </c>
      <c r="C27" s="44" t="s">
        <v>66</v>
      </c>
      <c r="D27" s="44"/>
      <c r="E27" s="12"/>
      <c r="F27" s="12"/>
      <c r="G27" s="12" t="s">
        <v>178</v>
      </c>
      <c r="H27" s="11"/>
      <c r="I27" s="11"/>
      <c r="J27" s="11"/>
      <c r="K27" s="11"/>
      <c r="L27" s="60" t="s">
        <v>179</v>
      </c>
      <c r="M27" s="11"/>
      <c r="N27" s="11"/>
      <c r="O27" s="11"/>
      <c r="P27" s="11"/>
      <c r="Q27" s="60" t="s">
        <v>179</v>
      </c>
      <c r="R27" s="11"/>
      <c r="S27" s="11"/>
      <c r="T27" s="60" t="s">
        <v>179</v>
      </c>
    </row>
    <row r="28" spans="2:20" ht="18.75" customHeight="1">
      <c r="B28" s="40" t="s">
        <v>118</v>
      </c>
      <c r="C28" s="42" t="s">
        <v>67</v>
      </c>
      <c r="D28" s="42"/>
      <c r="E28" s="12"/>
      <c r="F28" s="12"/>
      <c r="G28" s="12" t="s">
        <v>178</v>
      </c>
      <c r="H28" s="11"/>
      <c r="I28" s="11"/>
      <c r="J28" s="11"/>
      <c r="K28" s="11"/>
      <c r="L28" s="60" t="s">
        <v>179</v>
      </c>
      <c r="M28" s="11"/>
      <c r="N28" s="11"/>
      <c r="O28" s="11"/>
      <c r="P28" s="11"/>
      <c r="Q28" s="60" t="s">
        <v>179</v>
      </c>
      <c r="R28" s="11"/>
      <c r="S28" s="11"/>
      <c r="T28" s="60" t="s">
        <v>179</v>
      </c>
    </row>
    <row r="29" spans="2:20" ht="30" customHeight="1">
      <c r="B29" s="45">
        <v>4</v>
      </c>
      <c r="C29" s="46" t="s">
        <v>156</v>
      </c>
      <c r="D29" s="46"/>
      <c r="E29" s="66"/>
      <c r="F29" s="66"/>
      <c r="G29" s="66" t="s">
        <v>178</v>
      </c>
      <c r="H29" s="68"/>
      <c r="I29" s="68"/>
      <c r="J29" s="68"/>
      <c r="K29" s="68"/>
      <c r="L29" s="69" t="s">
        <v>179</v>
      </c>
      <c r="M29" s="68"/>
      <c r="N29" s="68"/>
      <c r="O29" s="68"/>
      <c r="P29" s="68"/>
      <c r="Q29" s="69" t="s">
        <v>179</v>
      </c>
      <c r="R29" s="68"/>
      <c r="S29" s="68"/>
      <c r="T29" s="69" t="s">
        <v>179</v>
      </c>
    </row>
    <row r="30" spans="2:20" ht="28.5" customHeight="1">
      <c r="B30" s="40" t="s">
        <v>119</v>
      </c>
      <c r="C30" s="44" t="s">
        <v>68</v>
      </c>
      <c r="D30" s="44"/>
      <c r="E30" s="12"/>
      <c r="F30" s="12"/>
      <c r="G30" s="12" t="s">
        <v>178</v>
      </c>
      <c r="H30" s="11"/>
      <c r="I30" s="11"/>
      <c r="J30" s="11"/>
      <c r="K30" s="11"/>
      <c r="L30" s="60" t="s">
        <v>179</v>
      </c>
      <c r="M30" s="11"/>
      <c r="N30" s="11"/>
      <c r="O30" s="11"/>
      <c r="P30" s="11"/>
      <c r="Q30" s="60" t="s">
        <v>179</v>
      </c>
      <c r="R30" s="11"/>
      <c r="S30" s="11"/>
      <c r="T30" s="60" t="s">
        <v>179</v>
      </c>
    </row>
    <row r="31" spans="2:20" ht="42" customHeight="1">
      <c r="B31" s="47" t="s">
        <v>120</v>
      </c>
      <c r="C31" s="44" t="s">
        <v>69</v>
      </c>
      <c r="D31" s="44"/>
      <c r="E31" s="12"/>
      <c r="F31" s="12"/>
      <c r="G31" s="12" t="s">
        <v>178</v>
      </c>
      <c r="H31" s="11"/>
      <c r="I31" s="11"/>
      <c r="J31" s="11"/>
      <c r="K31" s="11"/>
      <c r="L31" s="60" t="s">
        <v>179</v>
      </c>
      <c r="M31" s="11"/>
      <c r="N31" s="11"/>
      <c r="O31" s="11"/>
      <c r="P31" s="11"/>
      <c r="Q31" s="60" t="s">
        <v>179</v>
      </c>
      <c r="R31" s="11"/>
      <c r="S31" s="11"/>
      <c r="T31" s="60" t="s">
        <v>179</v>
      </c>
    </row>
    <row r="32" spans="2:20" ht="30" customHeight="1">
      <c r="B32" s="45">
        <v>5</v>
      </c>
      <c r="C32" s="46" t="s">
        <v>70</v>
      </c>
      <c r="D32" s="73"/>
      <c r="E32" s="71"/>
      <c r="F32" s="71"/>
      <c r="G32" s="12" t="s">
        <v>178</v>
      </c>
      <c r="H32" s="72"/>
      <c r="I32" s="72"/>
      <c r="J32" s="72"/>
      <c r="K32" s="72"/>
      <c r="L32" s="60" t="s">
        <v>179</v>
      </c>
      <c r="M32" s="72"/>
      <c r="N32" s="72"/>
      <c r="O32" s="72"/>
      <c r="P32" s="11"/>
      <c r="Q32" s="60" t="s">
        <v>179</v>
      </c>
      <c r="R32" s="11"/>
      <c r="S32" s="11"/>
      <c r="T32" s="60" t="s">
        <v>179</v>
      </c>
    </row>
    <row r="33" spans="2:20" ht="30" customHeight="1">
      <c r="B33" s="45">
        <v>6</v>
      </c>
      <c r="C33" s="46" t="s">
        <v>38</v>
      </c>
      <c r="D33" s="74"/>
      <c r="E33" s="12"/>
      <c r="F33" s="12"/>
      <c r="G33" s="12" t="s">
        <v>178</v>
      </c>
      <c r="H33" s="11"/>
      <c r="I33" s="11"/>
      <c r="J33" s="11"/>
      <c r="K33" s="11"/>
      <c r="L33" s="60" t="s">
        <v>179</v>
      </c>
      <c r="M33" s="11"/>
      <c r="N33" s="11"/>
      <c r="O33" s="11"/>
      <c r="P33" s="11"/>
      <c r="Q33" s="60" t="s">
        <v>179</v>
      </c>
      <c r="R33" s="11"/>
      <c r="S33" s="11"/>
      <c r="T33" s="60" t="s">
        <v>179</v>
      </c>
    </row>
    <row r="34" spans="2:20" ht="24.75" customHeight="1">
      <c r="B34" s="45">
        <v>7</v>
      </c>
      <c r="C34" s="46" t="s">
        <v>39</v>
      </c>
      <c r="D34" s="46"/>
      <c r="E34" s="66"/>
      <c r="F34" s="66"/>
      <c r="G34" s="66" t="s">
        <v>178</v>
      </c>
      <c r="H34" s="68"/>
      <c r="I34" s="68"/>
      <c r="J34" s="68"/>
      <c r="K34" s="68"/>
      <c r="L34" s="69" t="s">
        <v>179</v>
      </c>
      <c r="M34" s="68"/>
      <c r="N34" s="68"/>
      <c r="O34" s="68"/>
      <c r="P34" s="68"/>
      <c r="Q34" s="69" t="s">
        <v>179</v>
      </c>
      <c r="R34" s="68"/>
      <c r="S34" s="68"/>
      <c r="T34" s="69" t="s">
        <v>179</v>
      </c>
    </row>
    <row r="35" spans="2:20" ht="17.25" customHeight="1">
      <c r="B35" s="40" t="s">
        <v>121</v>
      </c>
      <c r="C35" s="41" t="s">
        <v>71</v>
      </c>
      <c r="D35" s="41"/>
      <c r="E35" s="12"/>
      <c r="F35" s="12"/>
      <c r="G35" s="12" t="s">
        <v>178</v>
      </c>
      <c r="H35" s="11"/>
      <c r="I35" s="11"/>
      <c r="J35" s="11"/>
      <c r="K35" s="11"/>
      <c r="L35" s="60" t="s">
        <v>179</v>
      </c>
      <c r="M35" s="11"/>
      <c r="N35" s="11"/>
      <c r="O35" s="11"/>
      <c r="P35" s="11"/>
      <c r="Q35" s="60" t="s">
        <v>179</v>
      </c>
      <c r="R35" s="11"/>
      <c r="S35" s="11"/>
      <c r="T35" s="60" t="s">
        <v>179</v>
      </c>
    </row>
    <row r="36" spans="2:20" ht="18.75" customHeight="1">
      <c r="B36" s="40" t="s">
        <v>122</v>
      </c>
      <c r="C36" s="41" t="s">
        <v>72</v>
      </c>
      <c r="D36" s="41"/>
      <c r="E36" s="12"/>
      <c r="F36" s="12"/>
      <c r="G36" s="12" t="s">
        <v>178</v>
      </c>
      <c r="H36" s="11"/>
      <c r="I36" s="11"/>
      <c r="J36" s="11"/>
      <c r="K36" s="11"/>
      <c r="L36" s="60" t="s">
        <v>179</v>
      </c>
      <c r="M36" s="11"/>
      <c r="N36" s="11"/>
      <c r="O36" s="11"/>
      <c r="P36" s="11"/>
      <c r="Q36" s="60" t="s">
        <v>179</v>
      </c>
      <c r="R36" s="11"/>
      <c r="S36" s="11"/>
      <c r="T36" s="60" t="s">
        <v>179</v>
      </c>
    </row>
    <row r="37" spans="2:20" ht="27.75" customHeight="1">
      <c r="B37" s="45">
        <v>8</v>
      </c>
      <c r="C37" s="46" t="s">
        <v>40</v>
      </c>
      <c r="D37" s="46"/>
      <c r="E37" s="66"/>
      <c r="F37" s="66"/>
      <c r="G37" s="66" t="s">
        <v>178</v>
      </c>
      <c r="H37" s="68"/>
      <c r="I37" s="68"/>
      <c r="J37" s="68"/>
      <c r="K37" s="68"/>
      <c r="L37" s="69" t="s">
        <v>179</v>
      </c>
      <c r="M37" s="68"/>
      <c r="N37" s="68"/>
      <c r="O37" s="68"/>
      <c r="P37" s="68"/>
      <c r="Q37" s="69" t="s">
        <v>179</v>
      </c>
      <c r="R37" s="68"/>
      <c r="S37" s="68"/>
      <c r="T37" s="69" t="s">
        <v>179</v>
      </c>
    </row>
    <row r="38" spans="2:20" ht="42.75" customHeight="1">
      <c r="B38" s="40" t="s">
        <v>123</v>
      </c>
      <c r="C38" s="44" t="s">
        <v>73</v>
      </c>
      <c r="D38" s="44"/>
      <c r="E38" s="12"/>
      <c r="F38" s="12"/>
      <c r="G38" s="12" t="s">
        <v>178</v>
      </c>
      <c r="H38" s="11"/>
      <c r="I38" s="11"/>
      <c r="J38" s="11"/>
      <c r="K38" s="11"/>
      <c r="L38" s="60" t="s">
        <v>179</v>
      </c>
      <c r="M38" s="11"/>
      <c r="N38" s="11"/>
      <c r="O38" s="11"/>
      <c r="P38" s="11"/>
      <c r="Q38" s="60" t="s">
        <v>179</v>
      </c>
      <c r="R38" s="11"/>
      <c r="S38" s="11"/>
      <c r="T38" s="60" t="s">
        <v>179</v>
      </c>
    </row>
    <row r="39" spans="2:20" ht="63.75" customHeight="1">
      <c r="B39" s="40" t="s">
        <v>124</v>
      </c>
      <c r="C39" s="48" t="s">
        <v>74</v>
      </c>
      <c r="D39" s="48"/>
      <c r="E39" s="12"/>
      <c r="F39" s="12"/>
      <c r="G39" s="12" t="s">
        <v>178</v>
      </c>
      <c r="H39" s="11"/>
      <c r="I39" s="11"/>
      <c r="J39" s="11"/>
      <c r="K39" s="11"/>
      <c r="L39" s="60" t="s">
        <v>179</v>
      </c>
      <c r="M39" s="11"/>
      <c r="N39" s="11"/>
      <c r="O39" s="11"/>
      <c r="P39" s="11"/>
      <c r="Q39" s="60" t="s">
        <v>179</v>
      </c>
      <c r="R39" s="11"/>
      <c r="S39" s="11"/>
      <c r="T39" s="60" t="s">
        <v>179</v>
      </c>
    </row>
    <row r="40" spans="2:20" ht="18.75" customHeight="1">
      <c r="B40" s="40" t="s">
        <v>125</v>
      </c>
      <c r="C40" s="43" t="s">
        <v>75</v>
      </c>
      <c r="D40" s="43"/>
      <c r="E40" s="12"/>
      <c r="F40" s="12"/>
      <c r="G40" s="12" t="s">
        <v>178</v>
      </c>
      <c r="H40" s="11"/>
      <c r="I40" s="11"/>
      <c r="J40" s="11"/>
      <c r="K40" s="11"/>
      <c r="L40" s="60" t="s">
        <v>179</v>
      </c>
      <c r="M40" s="11"/>
      <c r="N40" s="11"/>
      <c r="O40" s="11"/>
      <c r="P40" s="11"/>
      <c r="Q40" s="60" t="s">
        <v>179</v>
      </c>
      <c r="R40" s="11"/>
      <c r="S40" s="11"/>
      <c r="T40" s="60" t="s">
        <v>179</v>
      </c>
    </row>
    <row r="41" spans="2:20" ht="54.75" customHeight="1">
      <c r="B41" s="40" t="s">
        <v>126</v>
      </c>
      <c r="C41" s="44" t="s">
        <v>76</v>
      </c>
      <c r="D41" s="44"/>
      <c r="E41" s="12"/>
      <c r="F41" s="12"/>
      <c r="G41" s="12" t="s">
        <v>178</v>
      </c>
      <c r="H41" s="11"/>
      <c r="I41" s="11"/>
      <c r="J41" s="11"/>
      <c r="K41" s="11"/>
      <c r="L41" s="60" t="s">
        <v>179</v>
      </c>
      <c r="M41" s="11"/>
      <c r="N41" s="11"/>
      <c r="O41" s="11"/>
      <c r="P41" s="11"/>
      <c r="Q41" s="60" t="s">
        <v>179</v>
      </c>
      <c r="R41" s="11"/>
      <c r="S41" s="11"/>
      <c r="T41" s="60" t="s">
        <v>179</v>
      </c>
    </row>
    <row r="42" spans="2:20" ht="18" customHeight="1">
      <c r="B42" s="40" t="s">
        <v>127</v>
      </c>
      <c r="C42" s="43" t="s">
        <v>77</v>
      </c>
      <c r="D42" s="43"/>
      <c r="E42" s="12"/>
      <c r="F42" s="12"/>
      <c r="G42" s="12" t="s">
        <v>178</v>
      </c>
      <c r="H42" s="11"/>
      <c r="I42" s="11"/>
      <c r="J42" s="11"/>
      <c r="K42" s="11"/>
      <c r="L42" s="60" t="s">
        <v>179</v>
      </c>
      <c r="M42" s="11"/>
      <c r="N42" s="11"/>
      <c r="O42" s="11"/>
      <c r="P42" s="11"/>
      <c r="Q42" s="60" t="s">
        <v>179</v>
      </c>
      <c r="R42" s="11"/>
      <c r="S42" s="11"/>
      <c r="T42" s="60" t="s">
        <v>179</v>
      </c>
    </row>
    <row r="43" spans="2:20" ht="19.5" customHeight="1">
      <c r="B43" s="40" t="s">
        <v>128</v>
      </c>
      <c r="C43" s="43" t="s">
        <v>78</v>
      </c>
      <c r="D43" s="43"/>
      <c r="E43" s="12"/>
      <c r="F43" s="12"/>
      <c r="G43" s="12" t="s">
        <v>178</v>
      </c>
      <c r="H43" s="11"/>
      <c r="I43" s="11"/>
      <c r="J43" s="11"/>
      <c r="K43" s="11"/>
      <c r="L43" s="60" t="s">
        <v>179</v>
      </c>
      <c r="M43" s="11"/>
      <c r="N43" s="11"/>
      <c r="O43" s="11"/>
      <c r="P43" s="11"/>
      <c r="Q43" s="60" t="s">
        <v>179</v>
      </c>
      <c r="R43" s="11"/>
      <c r="S43" s="11"/>
      <c r="T43" s="60" t="s">
        <v>179</v>
      </c>
    </row>
    <row r="44" spans="2:20" ht="18.75" customHeight="1">
      <c r="B44" s="40" t="s">
        <v>129</v>
      </c>
      <c r="C44" s="44" t="s">
        <v>79</v>
      </c>
      <c r="D44" s="44"/>
      <c r="E44" s="12"/>
      <c r="F44" s="12"/>
      <c r="G44" s="12" t="s">
        <v>178</v>
      </c>
      <c r="H44" s="11"/>
      <c r="I44" s="11"/>
      <c r="J44" s="11"/>
      <c r="K44" s="11"/>
      <c r="L44" s="60" t="s">
        <v>179</v>
      </c>
      <c r="M44" s="11"/>
      <c r="N44" s="11"/>
      <c r="O44" s="11"/>
      <c r="P44" s="11"/>
      <c r="Q44" s="60" t="s">
        <v>179</v>
      </c>
      <c r="R44" s="11"/>
      <c r="S44" s="11"/>
      <c r="T44" s="60" t="s">
        <v>179</v>
      </c>
    </row>
    <row r="45" spans="2:20" ht="19.5" customHeight="1">
      <c r="B45" s="40" t="s">
        <v>130</v>
      </c>
      <c r="C45" s="43" t="s">
        <v>80</v>
      </c>
      <c r="D45" s="43"/>
      <c r="E45" s="12"/>
      <c r="F45" s="12"/>
      <c r="G45" s="12" t="s">
        <v>178</v>
      </c>
      <c r="H45" s="11"/>
      <c r="I45" s="11"/>
      <c r="J45" s="11"/>
      <c r="K45" s="11"/>
      <c r="L45" s="60" t="s">
        <v>179</v>
      </c>
      <c r="M45" s="11"/>
      <c r="N45" s="11"/>
      <c r="O45" s="11"/>
      <c r="P45" s="11"/>
      <c r="Q45" s="60" t="s">
        <v>179</v>
      </c>
      <c r="R45" s="11"/>
      <c r="S45" s="11"/>
      <c r="T45" s="60" t="s">
        <v>179</v>
      </c>
    </row>
    <row r="46" spans="2:20" ht="41.25" customHeight="1">
      <c r="B46" s="45">
        <v>9</v>
      </c>
      <c r="C46" s="49" t="s">
        <v>155</v>
      </c>
      <c r="D46" s="49"/>
      <c r="E46" s="66"/>
      <c r="F46" s="66"/>
      <c r="G46" s="66" t="s">
        <v>178</v>
      </c>
      <c r="H46" s="68"/>
      <c r="I46" s="68"/>
      <c r="J46" s="68"/>
      <c r="K46" s="68"/>
      <c r="L46" s="69" t="s">
        <v>179</v>
      </c>
      <c r="M46" s="68"/>
      <c r="N46" s="68"/>
      <c r="O46" s="68"/>
      <c r="P46" s="68"/>
      <c r="Q46" s="69" t="s">
        <v>179</v>
      </c>
      <c r="R46" s="68"/>
      <c r="S46" s="68"/>
      <c r="T46" s="69" t="s">
        <v>179</v>
      </c>
    </row>
    <row r="47" spans="2:20" ht="65.25" customHeight="1">
      <c r="B47" s="38" t="s">
        <v>154</v>
      </c>
      <c r="C47" s="41" t="s">
        <v>81</v>
      </c>
      <c r="D47" s="41"/>
      <c r="E47" s="12"/>
      <c r="F47" s="12"/>
      <c r="G47" s="12" t="s">
        <v>178</v>
      </c>
      <c r="H47" s="11"/>
      <c r="I47" s="11"/>
      <c r="J47" s="11"/>
      <c r="K47" s="11"/>
      <c r="L47" s="60" t="s">
        <v>179</v>
      </c>
      <c r="M47" s="11"/>
      <c r="N47" s="11"/>
      <c r="O47" s="11"/>
      <c r="P47" s="11"/>
      <c r="Q47" s="60" t="s">
        <v>179</v>
      </c>
      <c r="R47" s="11"/>
      <c r="S47" s="11"/>
      <c r="T47" s="60" t="s">
        <v>179</v>
      </c>
    </row>
    <row r="48" spans="2:20" ht="27.75" customHeight="1">
      <c r="B48" s="38" t="s">
        <v>131</v>
      </c>
      <c r="C48" s="41" t="s">
        <v>177</v>
      </c>
      <c r="D48" s="41"/>
      <c r="E48" s="12"/>
      <c r="F48" s="12"/>
      <c r="G48" s="12" t="s">
        <v>178</v>
      </c>
      <c r="H48" s="11"/>
      <c r="I48" s="11"/>
      <c r="J48" s="11"/>
      <c r="K48" s="11"/>
      <c r="L48" s="60" t="s">
        <v>179</v>
      </c>
      <c r="M48" s="11"/>
      <c r="N48" s="11"/>
      <c r="O48" s="11"/>
      <c r="P48" s="11"/>
      <c r="Q48" s="60" t="s">
        <v>179</v>
      </c>
      <c r="R48" s="11"/>
      <c r="S48" s="11"/>
      <c r="T48" s="60" t="s">
        <v>179</v>
      </c>
    </row>
    <row r="49" spans="2:20" ht="29.25" customHeight="1">
      <c r="B49" s="38" t="s">
        <v>132</v>
      </c>
      <c r="C49" s="41" t="s">
        <v>82</v>
      </c>
      <c r="D49" s="41"/>
      <c r="E49" s="12"/>
      <c r="F49" s="12"/>
      <c r="G49" s="12" t="s">
        <v>178</v>
      </c>
      <c r="H49" s="11"/>
      <c r="I49" s="11"/>
      <c r="J49" s="11"/>
      <c r="K49" s="11"/>
      <c r="L49" s="60" t="s">
        <v>179</v>
      </c>
      <c r="M49" s="11"/>
      <c r="N49" s="11"/>
      <c r="O49" s="11"/>
      <c r="P49" s="11"/>
      <c r="Q49" s="60" t="s">
        <v>179</v>
      </c>
      <c r="R49" s="11"/>
      <c r="S49" s="11"/>
      <c r="T49" s="60" t="s">
        <v>179</v>
      </c>
    </row>
    <row r="50" spans="2:20" ht="30" customHeight="1">
      <c r="B50" s="38" t="s">
        <v>133</v>
      </c>
      <c r="C50" s="41" t="s">
        <v>83</v>
      </c>
      <c r="D50" s="41"/>
      <c r="E50" s="12"/>
      <c r="F50" s="12"/>
      <c r="G50" s="12" t="s">
        <v>178</v>
      </c>
      <c r="H50" s="11"/>
      <c r="I50" s="11"/>
      <c r="J50" s="11"/>
      <c r="K50" s="11"/>
      <c r="L50" s="60" t="s">
        <v>179</v>
      </c>
      <c r="M50" s="11"/>
      <c r="N50" s="11"/>
      <c r="O50" s="11"/>
      <c r="P50" s="11"/>
      <c r="Q50" s="60" t="s">
        <v>179</v>
      </c>
      <c r="R50" s="11"/>
      <c r="S50" s="11"/>
      <c r="T50" s="60" t="s">
        <v>179</v>
      </c>
    </row>
    <row r="51" spans="2:20" ht="15.75" customHeight="1">
      <c r="B51" s="38" t="s">
        <v>134</v>
      </c>
      <c r="C51" s="42" t="s">
        <v>84</v>
      </c>
      <c r="D51" s="42"/>
      <c r="E51" s="12"/>
      <c r="F51" s="12"/>
      <c r="G51" s="12" t="s">
        <v>178</v>
      </c>
      <c r="H51" s="11"/>
      <c r="I51" s="11"/>
      <c r="J51" s="11"/>
      <c r="K51" s="11"/>
      <c r="L51" s="60" t="s">
        <v>179</v>
      </c>
      <c r="M51" s="11"/>
      <c r="N51" s="11"/>
      <c r="O51" s="11"/>
      <c r="P51" s="11"/>
      <c r="Q51" s="60" t="s">
        <v>179</v>
      </c>
      <c r="R51" s="11"/>
      <c r="S51" s="11"/>
      <c r="T51" s="60" t="s">
        <v>179</v>
      </c>
    </row>
    <row r="52" spans="2:20" ht="17.25" customHeight="1">
      <c r="B52" s="38" t="s">
        <v>135</v>
      </c>
      <c r="C52" s="42" t="s">
        <v>85</v>
      </c>
      <c r="D52" s="42"/>
      <c r="E52" s="12"/>
      <c r="F52" s="12"/>
      <c r="G52" s="12" t="s">
        <v>178</v>
      </c>
      <c r="H52" s="11"/>
      <c r="I52" s="11"/>
      <c r="J52" s="11"/>
      <c r="K52" s="11"/>
      <c r="L52" s="60" t="s">
        <v>179</v>
      </c>
      <c r="M52" s="11"/>
      <c r="N52" s="11"/>
      <c r="O52" s="11"/>
      <c r="P52" s="11"/>
      <c r="Q52" s="60" t="s">
        <v>179</v>
      </c>
      <c r="R52" s="11"/>
      <c r="S52" s="11"/>
      <c r="T52" s="60" t="s">
        <v>179</v>
      </c>
    </row>
    <row r="53" spans="2:20" ht="27.75" customHeight="1">
      <c r="B53" s="38" t="s">
        <v>136</v>
      </c>
      <c r="C53" s="41" t="s">
        <v>86</v>
      </c>
      <c r="D53" s="41"/>
      <c r="E53" s="12"/>
      <c r="F53" s="12"/>
      <c r="G53" s="12" t="s">
        <v>178</v>
      </c>
      <c r="H53" s="11"/>
      <c r="I53" s="11"/>
      <c r="J53" s="11"/>
      <c r="K53" s="11"/>
      <c r="L53" s="60" t="s">
        <v>179</v>
      </c>
      <c r="M53" s="11"/>
      <c r="N53" s="11"/>
      <c r="O53" s="11"/>
      <c r="P53" s="11"/>
      <c r="Q53" s="60" t="s">
        <v>179</v>
      </c>
      <c r="R53" s="11"/>
      <c r="S53" s="11"/>
      <c r="T53" s="60" t="s">
        <v>179</v>
      </c>
    </row>
    <row r="54" spans="2:20" ht="30.75" customHeight="1">
      <c r="B54" s="38" t="s">
        <v>137</v>
      </c>
      <c r="C54" s="41" t="s">
        <v>87</v>
      </c>
      <c r="D54" s="41"/>
      <c r="E54" s="12"/>
      <c r="F54" s="12"/>
      <c r="G54" s="12" t="s">
        <v>178</v>
      </c>
      <c r="H54" s="11"/>
      <c r="I54" s="11"/>
      <c r="J54" s="11"/>
      <c r="K54" s="11"/>
      <c r="L54" s="60" t="s">
        <v>179</v>
      </c>
      <c r="M54" s="11"/>
      <c r="N54" s="11"/>
      <c r="O54" s="11"/>
      <c r="P54" s="11"/>
      <c r="Q54" s="60" t="s">
        <v>179</v>
      </c>
      <c r="R54" s="11"/>
      <c r="S54" s="11"/>
      <c r="T54" s="60" t="s">
        <v>179</v>
      </c>
    </row>
    <row r="55" spans="2:20" ht="30.75" customHeight="1">
      <c r="B55" s="38" t="s">
        <v>138</v>
      </c>
      <c r="C55" s="41" t="s">
        <v>88</v>
      </c>
      <c r="D55" s="41"/>
      <c r="E55" s="12"/>
      <c r="F55" s="12"/>
      <c r="G55" s="12" t="s">
        <v>178</v>
      </c>
      <c r="H55" s="11"/>
      <c r="I55" s="11"/>
      <c r="J55" s="11"/>
      <c r="K55" s="11"/>
      <c r="L55" s="60" t="s">
        <v>179</v>
      </c>
      <c r="M55" s="11"/>
      <c r="N55" s="11"/>
      <c r="O55" s="11"/>
      <c r="P55" s="11"/>
      <c r="Q55" s="60" t="s">
        <v>179</v>
      </c>
      <c r="R55" s="11"/>
      <c r="S55" s="11"/>
      <c r="T55" s="60" t="s">
        <v>179</v>
      </c>
    </row>
    <row r="56" spans="2:20" ht="15.75" customHeight="1">
      <c r="B56" s="38" t="s">
        <v>139</v>
      </c>
      <c r="C56" s="42" t="s">
        <v>89</v>
      </c>
      <c r="D56" s="42"/>
      <c r="E56" s="12"/>
      <c r="F56" s="12"/>
      <c r="G56" s="12" t="s">
        <v>178</v>
      </c>
      <c r="H56" s="11"/>
      <c r="I56" s="11"/>
      <c r="J56" s="11"/>
      <c r="K56" s="11"/>
      <c r="L56" s="60" t="s">
        <v>179</v>
      </c>
      <c r="M56" s="11"/>
      <c r="N56" s="11"/>
      <c r="O56" s="11"/>
      <c r="P56" s="11"/>
      <c r="Q56" s="60" t="s">
        <v>179</v>
      </c>
      <c r="R56" s="11"/>
      <c r="S56" s="11"/>
      <c r="T56" s="60" t="s">
        <v>179</v>
      </c>
    </row>
    <row r="57" spans="2:20" ht="18" customHeight="1">
      <c r="B57" s="38" t="s">
        <v>140</v>
      </c>
      <c r="C57" s="42" t="s">
        <v>90</v>
      </c>
      <c r="D57" s="42"/>
      <c r="E57" s="12"/>
      <c r="F57" s="12"/>
      <c r="G57" s="12" t="s">
        <v>178</v>
      </c>
      <c r="H57" s="11"/>
      <c r="I57" s="11"/>
      <c r="J57" s="11"/>
      <c r="K57" s="11"/>
      <c r="L57" s="60" t="s">
        <v>179</v>
      </c>
      <c r="M57" s="11"/>
      <c r="N57" s="11"/>
      <c r="O57" s="11"/>
      <c r="P57" s="11"/>
      <c r="Q57" s="60" t="s">
        <v>179</v>
      </c>
      <c r="R57" s="11"/>
      <c r="S57" s="11"/>
      <c r="T57" s="60" t="s">
        <v>179</v>
      </c>
    </row>
    <row r="58" spans="2:20" ht="16.5" customHeight="1">
      <c r="B58" s="38" t="s">
        <v>141</v>
      </c>
      <c r="C58" s="43" t="s">
        <v>91</v>
      </c>
      <c r="D58" s="43"/>
      <c r="E58" s="12"/>
      <c r="F58" s="12"/>
      <c r="G58" s="12" t="s">
        <v>178</v>
      </c>
      <c r="H58" s="11"/>
      <c r="I58" s="11"/>
      <c r="J58" s="11"/>
      <c r="K58" s="11"/>
      <c r="L58" s="60" t="s">
        <v>179</v>
      </c>
      <c r="M58" s="11"/>
      <c r="N58" s="11"/>
      <c r="O58" s="11"/>
      <c r="P58" s="11"/>
      <c r="Q58" s="60" t="s">
        <v>179</v>
      </c>
      <c r="R58" s="11"/>
      <c r="S58" s="11"/>
      <c r="T58" s="60" t="s">
        <v>179</v>
      </c>
    </row>
    <row r="59" spans="2:20" ht="18" customHeight="1">
      <c r="B59" s="39" t="s">
        <v>142</v>
      </c>
      <c r="C59" s="43" t="s">
        <v>92</v>
      </c>
      <c r="D59" s="43"/>
      <c r="E59" s="12"/>
      <c r="F59" s="12"/>
      <c r="G59" s="12" t="s">
        <v>178</v>
      </c>
      <c r="H59" s="11"/>
      <c r="I59" s="11"/>
      <c r="J59" s="11"/>
      <c r="K59" s="11"/>
      <c r="L59" s="60" t="s">
        <v>179</v>
      </c>
      <c r="M59" s="11"/>
      <c r="N59" s="11"/>
      <c r="O59" s="11"/>
      <c r="P59" s="11"/>
      <c r="Q59" s="60" t="s">
        <v>179</v>
      </c>
      <c r="R59" s="11"/>
      <c r="S59" s="11"/>
      <c r="T59" s="60" t="s">
        <v>179</v>
      </c>
    </row>
    <row r="60" spans="2:20" ht="18.75" customHeight="1">
      <c r="B60" s="38" t="s">
        <v>143</v>
      </c>
      <c r="C60" s="42" t="s">
        <v>93</v>
      </c>
      <c r="D60" s="42"/>
      <c r="E60" s="12"/>
      <c r="F60" s="12"/>
      <c r="G60" s="12" t="s">
        <v>178</v>
      </c>
      <c r="H60" s="11"/>
      <c r="I60" s="11"/>
      <c r="J60" s="11"/>
      <c r="K60" s="11"/>
      <c r="L60" s="60" t="s">
        <v>179</v>
      </c>
      <c r="M60" s="11"/>
      <c r="N60" s="11"/>
      <c r="O60" s="11"/>
      <c r="P60" s="11"/>
      <c r="Q60" s="60" t="s">
        <v>179</v>
      </c>
      <c r="R60" s="11"/>
      <c r="S60" s="11"/>
      <c r="T60" s="60" t="s">
        <v>179</v>
      </c>
    </row>
    <row r="61" spans="2:20" ht="17.25" customHeight="1">
      <c r="B61" s="38" t="s">
        <v>144</v>
      </c>
      <c r="C61" s="42" t="s">
        <v>94</v>
      </c>
      <c r="D61" s="42"/>
      <c r="E61" s="12"/>
      <c r="F61" s="12"/>
      <c r="G61" s="12" t="s">
        <v>178</v>
      </c>
      <c r="H61" s="11"/>
      <c r="I61" s="11"/>
      <c r="J61" s="11"/>
      <c r="K61" s="11"/>
      <c r="L61" s="60" t="s">
        <v>179</v>
      </c>
      <c r="M61" s="11"/>
      <c r="N61" s="11"/>
      <c r="O61" s="11"/>
      <c r="P61" s="11"/>
      <c r="Q61" s="60" t="s">
        <v>179</v>
      </c>
      <c r="R61" s="11"/>
      <c r="S61" s="11"/>
      <c r="T61" s="60" t="s">
        <v>179</v>
      </c>
    </row>
    <row r="62" spans="2:20" ht="26.25" customHeight="1">
      <c r="B62" s="38" t="s">
        <v>145</v>
      </c>
      <c r="C62" s="43" t="s">
        <v>95</v>
      </c>
      <c r="D62" s="43"/>
      <c r="E62" s="12"/>
      <c r="F62" s="12"/>
      <c r="G62" s="12" t="s">
        <v>178</v>
      </c>
      <c r="H62" s="11"/>
      <c r="I62" s="11"/>
      <c r="J62" s="11"/>
      <c r="K62" s="11"/>
      <c r="L62" s="60" t="s">
        <v>179</v>
      </c>
      <c r="M62" s="11"/>
      <c r="N62" s="11"/>
      <c r="O62" s="11"/>
      <c r="P62" s="11"/>
      <c r="Q62" s="60" t="s">
        <v>179</v>
      </c>
      <c r="R62" s="11"/>
      <c r="S62" s="11"/>
      <c r="T62" s="60" t="s">
        <v>179</v>
      </c>
    </row>
    <row r="63" spans="2:20" ht="16.5" customHeight="1">
      <c r="B63" s="38" t="s">
        <v>146</v>
      </c>
      <c r="C63" s="44" t="s">
        <v>96</v>
      </c>
      <c r="D63" s="44"/>
      <c r="E63" s="12"/>
      <c r="F63" s="12"/>
      <c r="G63" s="12" t="s">
        <v>178</v>
      </c>
      <c r="H63" s="11"/>
      <c r="I63" s="11"/>
      <c r="J63" s="11"/>
      <c r="K63" s="11"/>
      <c r="L63" s="60" t="s">
        <v>179</v>
      </c>
      <c r="M63" s="11"/>
      <c r="N63" s="11"/>
      <c r="O63" s="11"/>
      <c r="P63" s="11"/>
      <c r="Q63" s="60" t="s">
        <v>179</v>
      </c>
      <c r="R63" s="11"/>
      <c r="S63" s="11"/>
      <c r="T63" s="60" t="s">
        <v>179</v>
      </c>
    </row>
    <row r="64" spans="2:20" ht="18" customHeight="1">
      <c r="B64" s="38" t="s">
        <v>147</v>
      </c>
      <c r="C64" s="44" t="s">
        <v>97</v>
      </c>
      <c r="D64" s="44"/>
      <c r="E64" s="12"/>
      <c r="F64" s="12"/>
      <c r="G64" s="12" t="s">
        <v>178</v>
      </c>
      <c r="H64" s="11"/>
      <c r="I64" s="11"/>
      <c r="J64" s="11"/>
      <c r="K64" s="11"/>
      <c r="L64" s="60" t="s">
        <v>179</v>
      </c>
      <c r="M64" s="11"/>
      <c r="N64" s="11"/>
      <c r="O64" s="11"/>
      <c r="P64" s="11"/>
      <c r="Q64" s="60" t="s">
        <v>179</v>
      </c>
      <c r="R64" s="11"/>
      <c r="S64" s="11"/>
      <c r="T64" s="60" t="s">
        <v>179</v>
      </c>
    </row>
    <row r="65" spans="2:20" ht="27" customHeight="1">
      <c r="B65" s="38" t="s">
        <v>148</v>
      </c>
      <c r="C65" s="41" t="s">
        <v>98</v>
      </c>
      <c r="D65" s="41"/>
      <c r="E65" s="12"/>
      <c r="F65" s="12"/>
      <c r="G65" s="12" t="s">
        <v>178</v>
      </c>
      <c r="H65" s="11"/>
      <c r="I65" s="11"/>
      <c r="J65" s="11"/>
      <c r="K65" s="11"/>
      <c r="L65" s="60" t="s">
        <v>179</v>
      </c>
      <c r="M65" s="11"/>
      <c r="N65" s="11"/>
      <c r="O65" s="11"/>
      <c r="P65" s="11"/>
      <c r="Q65" s="60" t="s">
        <v>179</v>
      </c>
      <c r="R65" s="11"/>
      <c r="S65" s="11"/>
      <c r="T65" s="60" t="s">
        <v>179</v>
      </c>
    </row>
    <row r="66" spans="2:20" ht="18" customHeight="1">
      <c r="B66" s="38" t="s">
        <v>149</v>
      </c>
      <c r="C66" s="42" t="s">
        <v>99</v>
      </c>
      <c r="D66" s="42"/>
      <c r="E66" s="12"/>
      <c r="F66" s="12"/>
      <c r="G66" s="12" t="s">
        <v>178</v>
      </c>
      <c r="H66" s="11"/>
      <c r="I66" s="11"/>
      <c r="J66" s="11"/>
      <c r="K66" s="11"/>
      <c r="L66" s="60" t="s">
        <v>179</v>
      </c>
      <c r="M66" s="11"/>
      <c r="N66" s="11"/>
      <c r="O66" s="11"/>
      <c r="P66" s="11"/>
      <c r="Q66" s="60" t="s">
        <v>179</v>
      </c>
      <c r="R66" s="11"/>
      <c r="S66" s="11"/>
      <c r="T66" s="60" t="s">
        <v>179</v>
      </c>
    </row>
    <row r="67" spans="2:20" ht="18" customHeight="1">
      <c r="B67" s="38" t="s">
        <v>150</v>
      </c>
      <c r="C67" s="42" t="s">
        <v>100</v>
      </c>
      <c r="D67" s="42"/>
      <c r="E67" s="12"/>
      <c r="F67" s="12"/>
      <c r="G67" s="12" t="s">
        <v>178</v>
      </c>
      <c r="H67" s="11"/>
      <c r="I67" s="11"/>
      <c r="J67" s="11"/>
      <c r="K67" s="11"/>
      <c r="L67" s="60" t="s">
        <v>179</v>
      </c>
      <c r="M67" s="11"/>
      <c r="N67" s="11"/>
      <c r="O67" s="11"/>
      <c r="P67" s="11"/>
      <c r="Q67" s="60" t="s">
        <v>179</v>
      </c>
      <c r="R67" s="11"/>
      <c r="S67" s="11"/>
      <c r="T67" s="60" t="s">
        <v>179</v>
      </c>
    </row>
    <row r="68" spans="2:20" ht="27" customHeight="1">
      <c r="B68" s="38" t="s">
        <v>174</v>
      </c>
      <c r="C68" s="44" t="s">
        <v>101</v>
      </c>
      <c r="D68" s="44"/>
      <c r="E68" s="12"/>
      <c r="F68" s="12"/>
      <c r="G68" s="12" t="s">
        <v>178</v>
      </c>
      <c r="H68" s="11"/>
      <c r="I68" s="11"/>
      <c r="J68" s="11"/>
      <c r="K68" s="11"/>
      <c r="L68" s="60" t="s">
        <v>179</v>
      </c>
      <c r="M68" s="11"/>
      <c r="N68" s="11"/>
      <c r="O68" s="11"/>
      <c r="P68" s="11"/>
      <c r="Q68" s="60" t="s">
        <v>179</v>
      </c>
      <c r="R68" s="11"/>
      <c r="S68" s="11"/>
      <c r="T68" s="60" t="s">
        <v>179</v>
      </c>
    </row>
    <row r="69" spans="2:20" ht="21.75" customHeight="1">
      <c r="B69" s="45">
        <v>10</v>
      </c>
      <c r="C69" s="46" t="s">
        <v>161</v>
      </c>
      <c r="D69" s="46"/>
      <c r="E69" s="66"/>
      <c r="F69" s="66"/>
      <c r="G69" s="66" t="s">
        <v>178</v>
      </c>
      <c r="H69" s="68"/>
      <c r="I69" s="68"/>
      <c r="J69" s="68"/>
      <c r="K69" s="68"/>
      <c r="L69" s="69" t="s">
        <v>179</v>
      </c>
      <c r="M69" s="68"/>
      <c r="N69" s="68"/>
      <c r="O69" s="68"/>
      <c r="P69" s="68"/>
      <c r="Q69" s="69" t="s">
        <v>179</v>
      </c>
      <c r="R69" s="68"/>
      <c r="S69" s="68"/>
      <c r="T69" s="69" t="s">
        <v>179</v>
      </c>
    </row>
    <row r="70" spans="2:20" ht="17.25" customHeight="1">
      <c r="B70" s="40" t="s">
        <v>151</v>
      </c>
      <c r="C70" s="44" t="s">
        <v>102</v>
      </c>
      <c r="D70" s="44"/>
      <c r="E70" s="12"/>
      <c r="F70" s="12"/>
      <c r="G70" s="12" t="s">
        <v>178</v>
      </c>
      <c r="H70" s="11"/>
      <c r="I70" s="11"/>
      <c r="J70" s="11"/>
      <c r="K70" s="11"/>
      <c r="L70" s="60" t="s">
        <v>179</v>
      </c>
      <c r="M70" s="11"/>
      <c r="N70" s="11"/>
      <c r="O70" s="11"/>
      <c r="P70" s="11"/>
      <c r="Q70" s="60" t="s">
        <v>179</v>
      </c>
      <c r="R70" s="11"/>
      <c r="S70" s="11"/>
      <c r="T70" s="60" t="s">
        <v>179</v>
      </c>
    </row>
    <row r="71" spans="2:20" ht="17.25" customHeight="1">
      <c r="B71" s="40" t="s">
        <v>152</v>
      </c>
      <c r="C71" s="44" t="s">
        <v>103</v>
      </c>
      <c r="D71" s="44"/>
      <c r="E71" s="12"/>
      <c r="F71" s="12"/>
      <c r="G71" s="12" t="s">
        <v>178</v>
      </c>
      <c r="H71" s="11"/>
      <c r="I71" s="11"/>
      <c r="J71" s="11"/>
      <c r="K71" s="11"/>
      <c r="L71" s="60" t="s">
        <v>179</v>
      </c>
      <c r="M71" s="11"/>
      <c r="N71" s="11"/>
      <c r="O71" s="11"/>
      <c r="P71" s="11"/>
      <c r="Q71" s="60" t="s">
        <v>179</v>
      </c>
      <c r="R71" s="11"/>
      <c r="S71" s="11"/>
      <c r="T71" s="60" t="s">
        <v>179</v>
      </c>
    </row>
    <row r="72" spans="2:20" ht="21" customHeight="1">
      <c r="B72" s="45">
        <v>11</v>
      </c>
      <c r="C72" s="46" t="s">
        <v>160</v>
      </c>
      <c r="D72" s="46"/>
      <c r="E72" s="66"/>
      <c r="F72" s="66"/>
      <c r="G72" s="66" t="s">
        <v>178</v>
      </c>
      <c r="H72" s="68"/>
      <c r="I72" s="68"/>
      <c r="J72" s="68"/>
      <c r="K72" s="68"/>
      <c r="L72" s="69" t="s">
        <v>179</v>
      </c>
      <c r="M72" s="68"/>
      <c r="N72" s="68"/>
      <c r="O72" s="68"/>
      <c r="P72" s="68"/>
      <c r="Q72" s="69" t="s">
        <v>179</v>
      </c>
      <c r="R72" s="68"/>
      <c r="S72" s="68"/>
      <c r="T72" s="69" t="s">
        <v>179</v>
      </c>
    </row>
    <row r="73" spans="2:20" ht="42" customHeight="1">
      <c r="B73" s="40" t="s">
        <v>153</v>
      </c>
      <c r="C73" s="43" t="s">
        <v>104</v>
      </c>
      <c r="D73" s="43"/>
      <c r="E73" s="12"/>
      <c r="F73" s="12"/>
      <c r="G73" s="12" t="s">
        <v>178</v>
      </c>
      <c r="H73" s="11"/>
      <c r="I73" s="11"/>
      <c r="J73" s="11"/>
      <c r="K73" s="11"/>
      <c r="L73" s="60" t="s">
        <v>179</v>
      </c>
      <c r="M73" s="11"/>
      <c r="N73" s="11"/>
      <c r="O73" s="11"/>
      <c r="P73" s="11"/>
      <c r="Q73" s="60" t="s">
        <v>179</v>
      </c>
      <c r="R73" s="11"/>
      <c r="S73" s="36"/>
      <c r="T73" s="60" t="s">
        <v>179</v>
      </c>
    </row>
    <row r="74" spans="2:20" ht="21" customHeight="1">
      <c r="B74" s="45">
        <v>12</v>
      </c>
      <c r="C74" s="46" t="s">
        <v>173</v>
      </c>
      <c r="D74" s="74"/>
      <c r="E74" s="12"/>
      <c r="F74" s="12"/>
      <c r="G74" s="12" t="s">
        <v>178</v>
      </c>
      <c r="H74" s="11"/>
      <c r="I74" s="11"/>
      <c r="J74" s="11"/>
      <c r="K74" s="11"/>
      <c r="L74" s="60" t="s">
        <v>179</v>
      </c>
      <c r="M74" s="11"/>
      <c r="N74" s="11"/>
      <c r="O74" s="11"/>
      <c r="P74" s="11"/>
      <c r="Q74" s="60" t="s">
        <v>179</v>
      </c>
      <c r="R74" s="11"/>
      <c r="S74" s="11"/>
      <c r="T74" s="60" t="s">
        <v>179</v>
      </c>
    </row>
    <row r="75" spans="2:20" ht="15.75" customHeight="1">
      <c r="B75" s="147"/>
      <c r="C75" s="148"/>
      <c r="D75" s="149"/>
      <c r="E75" s="145"/>
      <c r="F75" s="56"/>
      <c r="G75" s="56"/>
      <c r="H75" s="141"/>
      <c r="I75" s="141"/>
      <c r="J75" s="141"/>
      <c r="K75" s="141"/>
      <c r="L75" s="143"/>
      <c r="M75" s="141"/>
      <c r="N75" s="141"/>
      <c r="O75" s="141"/>
      <c r="P75" s="141"/>
      <c r="Q75" s="141"/>
      <c r="R75" s="141"/>
      <c r="S75" s="141"/>
      <c r="T75" s="141"/>
    </row>
    <row r="76" spans="2:20" ht="12" customHeight="1">
      <c r="B76" s="147"/>
      <c r="C76" s="148"/>
      <c r="D76" s="149"/>
      <c r="E76" s="146"/>
      <c r="F76" s="57"/>
      <c r="G76" s="57"/>
      <c r="H76" s="142"/>
      <c r="I76" s="142"/>
      <c r="J76" s="142"/>
      <c r="K76" s="142"/>
      <c r="L76" s="144"/>
      <c r="M76" s="142"/>
      <c r="N76" s="142"/>
      <c r="O76" s="142"/>
      <c r="P76" s="142"/>
      <c r="Q76" s="142"/>
      <c r="R76" s="142"/>
      <c r="S76" s="142"/>
      <c r="T76" s="142"/>
    </row>
    <row r="77" spans="2:20" ht="39.75" hidden="1" customHeight="1" thickBot="1">
      <c r="B77" s="5"/>
      <c r="C77" t="s">
        <v>10</v>
      </c>
      <c r="E77" s="55"/>
      <c r="F77" s="55"/>
      <c r="G77" s="55"/>
      <c r="H77" s="55"/>
      <c r="I77" s="55"/>
      <c r="J77" s="55"/>
      <c r="K77" s="55"/>
      <c r="L77" s="61"/>
      <c r="M77" s="55"/>
      <c r="N77" s="55"/>
      <c r="O77" s="55"/>
      <c r="P77" s="55"/>
      <c r="Q77" s="55"/>
    </row>
    <row r="78" spans="2:20" ht="21.75" customHeight="1">
      <c r="C78" s="3"/>
      <c r="D78" s="3"/>
      <c r="E78" s="3"/>
      <c r="F78" s="3"/>
      <c r="G78" s="3"/>
      <c r="H78" s="3"/>
      <c r="I78" s="3"/>
      <c r="J78" s="3"/>
      <c r="K78" s="3"/>
      <c r="L78" s="7"/>
      <c r="M78" s="3" t="s">
        <v>183</v>
      </c>
      <c r="N78" s="3"/>
      <c r="O78" s="9"/>
      <c r="P78" s="9"/>
      <c r="Q78" s="9"/>
    </row>
    <row r="79" spans="2:20" ht="16.5" customHeight="1">
      <c r="C79" s="76"/>
      <c r="D79" s="76"/>
      <c r="E79" s="77"/>
      <c r="F79" s="77"/>
      <c r="G79" s="77"/>
      <c r="H79" s="77"/>
      <c r="I79" s="77"/>
      <c r="J79" s="77"/>
      <c r="K79" s="77"/>
      <c r="L79" s="7"/>
      <c r="M79" s="3" t="s">
        <v>163</v>
      </c>
      <c r="N79" s="3"/>
    </row>
    <row r="80" spans="2:20" ht="15" customHeight="1">
      <c r="C80" s="62" t="s">
        <v>180</v>
      </c>
      <c r="D80" s="62"/>
    </row>
    <row r="81" spans="3:4" ht="15" customHeight="1">
      <c r="C81" s="63" t="s">
        <v>181</v>
      </c>
      <c r="D81" s="63"/>
    </row>
    <row r="82" spans="3:4" ht="15" customHeight="1">
      <c r="C82" s="63" t="s">
        <v>182</v>
      </c>
      <c r="D82" s="63"/>
    </row>
    <row r="83" spans="3:4" ht="15" customHeight="1">
      <c r="C83" s="63" t="s">
        <v>188</v>
      </c>
    </row>
    <row r="84" spans="3:4" ht="15" customHeight="1"/>
    <row r="85" spans="3:4" ht="15" customHeight="1"/>
    <row r="86" spans="3:4" ht="15" customHeight="1"/>
    <row r="87" spans="3:4" ht="15" customHeight="1"/>
    <row r="88" spans="3:4" ht="15" customHeight="1"/>
  </sheetData>
  <mergeCells count="30">
    <mergeCell ref="C79:K79"/>
    <mergeCell ref="Q75:Q76"/>
    <mergeCell ref="R75:R76"/>
    <mergeCell ref="E75:E76"/>
    <mergeCell ref="H75:H76"/>
    <mergeCell ref="I75:I76"/>
    <mergeCell ref="J75:J76"/>
    <mergeCell ref="B75:C76"/>
    <mergeCell ref="D75:D76"/>
    <mergeCell ref="T75:T76"/>
    <mergeCell ref="K75:K76"/>
    <mergeCell ref="L75:L76"/>
    <mergeCell ref="M75:M76"/>
    <mergeCell ref="N75:N76"/>
    <mergeCell ref="O75:O76"/>
    <mergeCell ref="P75:P76"/>
    <mergeCell ref="S75:S76"/>
    <mergeCell ref="G8:G9"/>
    <mergeCell ref="C6:C9"/>
    <mergeCell ref="B6:B9"/>
    <mergeCell ref="R8:S8"/>
    <mergeCell ref="T8:T9"/>
    <mergeCell ref="H6:T7"/>
    <mergeCell ref="H8:K8"/>
    <mergeCell ref="L8:L9"/>
    <mergeCell ref="M8:P8"/>
    <mergeCell ref="Q8:Q9"/>
    <mergeCell ref="F6:G7"/>
    <mergeCell ref="E6:E9"/>
    <mergeCell ref="D6:D9"/>
  </mergeCells>
  <pageMargins left="0.43307086614173229" right="0.23622047244094491" top="0.35433070866141736" bottom="0.19685039370078741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hrf</vt:lpstr>
      <vt:lpstr>harmonogram realizacji</vt:lpstr>
      <vt:lpstr>hrf!Obszar_wydruku</vt:lpstr>
    </vt:vector>
  </TitlesOfParts>
  <Company>Jelenia Gora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Jasińska</dc:creator>
  <cp:lastModifiedBy>Michał Kopacz</cp:lastModifiedBy>
  <cp:lastPrinted>2024-04-18T06:04:02Z</cp:lastPrinted>
  <dcterms:created xsi:type="dcterms:W3CDTF">2003-02-18T11:26:39Z</dcterms:created>
  <dcterms:modified xsi:type="dcterms:W3CDTF">2024-05-03T07:35:53Z</dcterms:modified>
</cp:coreProperties>
</file>