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kumenty\Ania\ZAKUPY i UMOWY\Zakupy\4 RBLog\2025\2 szacowanie\1 załączniki do szacowania\"/>
    </mc:Choice>
  </mc:AlternateContent>
  <bookViews>
    <workbookView xWindow="0" yWindow="0" windowWidth="28800" windowHeight="13980" firstSheet="2" activeTab="2"/>
  </bookViews>
  <sheets>
    <sheet name="UKM-2000 (zał.1 um.24)" sheetId="3" state="hidden" r:id="rId1"/>
    <sheet name="UKM-2000(23)" sheetId="4" state="hidden" r:id="rId2"/>
    <sheet name="Cz I" sheetId="5" r:id="rId3"/>
  </sheets>
  <externalReferences>
    <externalReference r:id="rId4"/>
    <externalReference r:id="rId5"/>
  </externalReferences>
  <definedNames>
    <definedName name="_xlnm._FilterDatabase" localSheetId="0" hidden="1">'UKM-2000 (zał.1 um.24)'!$A$5:$S$32</definedName>
    <definedName name="_Toc60164460" localSheetId="2">'Cz I'!#REF!</definedName>
    <definedName name="_Toc60164460" localSheetId="1">'UKM-2000(23)'!#REF!</definedName>
    <definedName name="_xlnm.Print_Area" localSheetId="2">'Cz I'!$A$1:$M$61</definedName>
    <definedName name="_xlnm.Print_Area" localSheetId="0">'UKM-2000 (zał.1 um.24)'!$A$1:$N$32</definedName>
    <definedName name="_xlnm.Print_Area" localSheetId="1">'UKM-2000(23)'!$A$1:$N$62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5" l="1"/>
  <c r="J40" i="5" l="1"/>
  <c r="K40" i="5" s="1"/>
  <c r="J47" i="5" l="1"/>
  <c r="K47" i="5" s="1"/>
  <c r="H47" i="5"/>
  <c r="H42" i="5"/>
  <c r="H41" i="5"/>
  <c r="J41" i="5" l="1"/>
  <c r="K41" i="5" s="1"/>
  <c r="J42" i="5"/>
  <c r="K42" i="5" s="1"/>
  <c r="H27" i="5"/>
  <c r="J27" i="5"/>
  <c r="K27" i="5" s="1"/>
  <c r="H28" i="5"/>
  <c r="J28" i="5" s="1"/>
  <c r="K28" i="5" s="1"/>
  <c r="H29" i="5"/>
  <c r="J29" i="5" s="1"/>
  <c r="K29" i="5" s="1"/>
  <c r="H30" i="5"/>
  <c r="J30" i="5" s="1"/>
  <c r="H31" i="5"/>
  <c r="J31" i="5" s="1"/>
  <c r="K31" i="5" s="1"/>
  <c r="H32" i="5"/>
  <c r="J32" i="5" s="1"/>
  <c r="H33" i="5"/>
  <c r="H34" i="5"/>
  <c r="J34" i="5"/>
  <c r="K34" i="5"/>
  <c r="H35" i="5"/>
  <c r="J35" i="5"/>
  <c r="K35" i="5"/>
  <c r="H36" i="5"/>
  <c r="J36" i="5"/>
  <c r="K36" i="5"/>
  <c r="H37" i="5"/>
  <c r="J37" i="5" s="1"/>
  <c r="H38" i="5"/>
  <c r="J38" i="5" s="1"/>
  <c r="H39" i="5"/>
  <c r="H43" i="5"/>
  <c r="J43" i="5" s="1"/>
  <c r="H44" i="5"/>
  <c r="J44" i="5" s="1"/>
  <c r="H45" i="5"/>
  <c r="J45" i="5" s="1"/>
  <c r="K45" i="5" s="1"/>
  <c r="H46" i="5"/>
  <c r="J46" i="5"/>
  <c r="K46" i="5"/>
  <c r="H48" i="5"/>
  <c r="J48" i="5" s="1"/>
  <c r="K48" i="5" s="1"/>
  <c r="H49" i="5"/>
  <c r="J49" i="5"/>
  <c r="K49" i="5"/>
  <c r="H50" i="5"/>
  <c r="J50" i="5"/>
  <c r="K50" i="5" s="1"/>
  <c r="H51" i="5"/>
  <c r="J51" i="5" s="1"/>
  <c r="K43" i="5" l="1"/>
  <c r="K51" i="5"/>
  <c r="K38" i="5"/>
  <c r="J39" i="5"/>
  <c r="K39" i="5" s="1"/>
  <c r="J33" i="5"/>
  <c r="K33" i="5" s="1"/>
  <c r="K32" i="5"/>
  <c r="K30" i="5"/>
  <c r="K44" i="5"/>
  <c r="K37" i="5"/>
  <c r="H26" i="5" l="1"/>
  <c r="I34" i="4" l="1"/>
  <c r="I33" i="4"/>
  <c r="I32" i="4"/>
  <c r="I31" i="4"/>
  <c r="I30" i="4"/>
  <c r="I29" i="4"/>
  <c r="I28" i="4"/>
  <c r="I27" i="4"/>
  <c r="I26" i="4"/>
  <c r="I25" i="4"/>
  <c r="I24" i="4"/>
  <c r="I35" i="4" s="1"/>
  <c r="J26" i="5" l="1"/>
  <c r="H52" i="5"/>
  <c r="L29" i="4"/>
  <c r="L32" i="4"/>
  <c r="L33" i="4"/>
  <c r="L34" i="4"/>
  <c r="K24" i="4"/>
  <c r="K28" i="4"/>
  <c r="L28" i="4" s="1"/>
  <c r="K32" i="4"/>
  <c r="K25" i="4"/>
  <c r="L25" i="4" s="1"/>
  <c r="K29" i="4"/>
  <c r="K33" i="4"/>
  <c r="K26" i="4"/>
  <c r="L26" i="4" s="1"/>
  <c r="K30" i="4"/>
  <c r="L30" i="4" s="1"/>
  <c r="K34" i="4"/>
  <c r="K27" i="4"/>
  <c r="L27" i="4" s="1"/>
  <c r="K31" i="4"/>
  <c r="L31" i="4" s="1"/>
  <c r="K31" i="3"/>
  <c r="E31" i="3"/>
  <c r="K30" i="3"/>
  <c r="E30" i="3"/>
  <c r="M29" i="3"/>
  <c r="N29" i="3" s="1"/>
  <c r="K29" i="3"/>
  <c r="E29" i="3"/>
  <c r="K28" i="3"/>
  <c r="E28" i="3"/>
  <c r="K27" i="3"/>
  <c r="E27" i="3"/>
  <c r="M26" i="3"/>
  <c r="K26" i="3"/>
  <c r="N26" i="3" s="1"/>
  <c r="E26" i="3"/>
  <c r="K25" i="3"/>
  <c r="E25" i="3"/>
  <c r="K24" i="3"/>
  <c r="E24" i="3"/>
  <c r="K23" i="3"/>
  <c r="E23" i="3"/>
  <c r="K22" i="3"/>
  <c r="E22" i="3"/>
  <c r="K21" i="3"/>
  <c r="E21" i="3"/>
  <c r="M20" i="3"/>
  <c r="N20" i="3" s="1"/>
  <c r="K20" i="3"/>
  <c r="E20" i="3"/>
  <c r="K19" i="3"/>
  <c r="E19" i="3"/>
  <c r="K18" i="3"/>
  <c r="E18" i="3"/>
  <c r="K17" i="3"/>
  <c r="E17" i="3"/>
  <c r="K16" i="3"/>
  <c r="E16" i="3"/>
  <c r="K14" i="3"/>
  <c r="E14" i="3"/>
  <c r="K13" i="3"/>
  <c r="E13" i="3"/>
  <c r="K12" i="3"/>
  <c r="E12" i="3"/>
  <c r="K11" i="3"/>
  <c r="E11" i="3"/>
  <c r="M10" i="3"/>
  <c r="N10" i="3" s="1"/>
  <c r="K10" i="3"/>
  <c r="E10" i="3"/>
  <c r="K9" i="3"/>
  <c r="E9" i="3"/>
  <c r="K8" i="3"/>
  <c r="E8" i="3"/>
  <c r="K7" i="3"/>
  <c r="M7" i="3" s="1"/>
  <c r="E7" i="3"/>
  <c r="K6" i="3"/>
  <c r="E6" i="3"/>
  <c r="N7" i="3" l="1"/>
  <c r="M13" i="3"/>
  <c r="N13" i="3" s="1"/>
  <c r="M23" i="3"/>
  <c r="N23" i="3" s="1"/>
  <c r="K32" i="3"/>
  <c r="M17" i="3"/>
  <c r="N17" i="3" s="1"/>
  <c r="J52" i="5"/>
  <c r="K26" i="5"/>
  <c r="K52" i="5" s="1"/>
  <c r="K35" i="4"/>
  <c r="L24" i="4"/>
  <c r="L35" i="4" s="1"/>
  <c r="M8" i="3"/>
  <c r="N8" i="3" s="1"/>
  <c r="M11" i="3"/>
  <c r="N11" i="3" s="1"/>
  <c r="M14" i="3"/>
  <c r="N14" i="3" s="1"/>
  <c r="M18" i="3"/>
  <c r="N18" i="3" s="1"/>
  <c r="M21" i="3"/>
  <c r="N21" i="3" s="1"/>
  <c r="M24" i="3"/>
  <c r="N24" i="3" s="1"/>
  <c r="M27" i="3"/>
  <c r="N27" i="3" s="1"/>
  <c r="M30" i="3"/>
  <c r="N30" i="3" s="1"/>
  <c r="M6" i="3"/>
  <c r="M9" i="3"/>
  <c r="N9" i="3" s="1"/>
  <c r="M12" i="3"/>
  <c r="N12" i="3" s="1"/>
  <c r="M16" i="3"/>
  <c r="N16" i="3" s="1"/>
  <c r="M19" i="3"/>
  <c r="N19" i="3" s="1"/>
  <c r="M22" i="3"/>
  <c r="N22" i="3" s="1"/>
  <c r="M25" i="3"/>
  <c r="N25" i="3" s="1"/>
  <c r="M28" i="3"/>
  <c r="N28" i="3" s="1"/>
  <c r="M31" i="3"/>
  <c r="N31" i="3" s="1"/>
  <c r="N6" i="3"/>
  <c r="N32" i="3" l="1"/>
  <c r="M32" i="3"/>
</calcChain>
</file>

<file path=xl/sharedStrings.xml><?xml version="1.0" encoding="utf-8"?>
<sst xmlns="http://schemas.openxmlformats.org/spreadsheetml/2006/main" count="384" uniqueCount="240">
  <si>
    <t xml:space="preserve">formularz ofertowy : </t>
  </si>
  <si>
    <t>Załacznik nr 1</t>
  </si>
  <si>
    <t>specyfikacja:</t>
  </si>
  <si>
    <t>techniczne środki materiałowe do 7,62 mm karabinu maszynowego UKM-2000</t>
  </si>
  <si>
    <t>SpW</t>
  </si>
  <si>
    <t>L.p.</t>
  </si>
  <si>
    <t>jim</t>
  </si>
  <si>
    <t>Nazwa</t>
  </si>
  <si>
    <t>Nazwa (wg dokumentacji)</t>
  </si>
  <si>
    <t>Nr katalogowy</t>
  </si>
  <si>
    <t>nr licencyjny /mon</t>
  </si>
  <si>
    <t>Ilość</t>
  </si>
  <si>
    <t>j.m</t>
  </si>
  <si>
    <t>cena jedn. netto zł</t>
  </si>
  <si>
    <t>wartość netto zł</t>
  </si>
  <si>
    <t>stawka VAT %</t>
  </si>
  <si>
    <t>Wartość VAT</t>
  </si>
  <si>
    <t>wartość brutto zł</t>
  </si>
  <si>
    <t>Uwagi</t>
  </si>
  <si>
    <t>UKM2000</t>
  </si>
  <si>
    <t>5365PL1135213</t>
  </si>
  <si>
    <t>TULEJKA</t>
  </si>
  <si>
    <t>4020.8.6.1007</t>
  </si>
  <si>
    <t>1-7/6P6</t>
  </si>
  <si>
    <t>SZT</t>
  </si>
  <si>
    <t>1005PL0392385</t>
  </si>
  <si>
    <t>TŁOK GAZOWY</t>
  </si>
  <si>
    <t>4020.8.6.5004</t>
  </si>
  <si>
    <t>5-4/6P6</t>
  </si>
  <si>
    <t>1005PL0711602</t>
  </si>
  <si>
    <t>IGLICA</t>
  </si>
  <si>
    <t>4020.8.6.5007</t>
  </si>
  <si>
    <t>5-7/6P6</t>
  </si>
  <si>
    <t>5360PL0711617</t>
  </si>
  <si>
    <t>SPRĘŻYNA WYCIĄGU</t>
  </si>
  <si>
    <t>4020.8.6.5009</t>
  </si>
  <si>
    <t>5-9/6P6</t>
  </si>
  <si>
    <t>1005PL1040798</t>
  </si>
  <si>
    <t>KOŁEK OSI WYCIĄGU</t>
  </si>
  <si>
    <t>4020.8.6.5011</t>
  </si>
  <si>
    <t>5-11/6P6</t>
  </si>
  <si>
    <t>1005PL1172132</t>
  </si>
  <si>
    <t>LUFA KOMPLETNA</t>
  </si>
  <si>
    <t>4027.0.1.0300</t>
  </si>
  <si>
    <t>Zsp. 3/7079</t>
  </si>
  <si>
    <t>1005PL1363487</t>
  </si>
  <si>
    <t>ZATRZASK OSŁONY WYRZUTNICY</t>
  </si>
  <si>
    <t>4027.8.6.1006</t>
  </si>
  <si>
    <t>1-6/7079</t>
  </si>
  <si>
    <t>5360PL0392742</t>
  </si>
  <si>
    <t xml:space="preserve">SPRĘŻYNA POWROTNA   </t>
  </si>
  <si>
    <t>4027.8.6.6006</t>
  </si>
  <si>
    <t>6-6/7079</t>
  </si>
  <si>
    <t>1005PL2066183</t>
  </si>
  <si>
    <t xml:space="preserve">ROLKA </t>
  </si>
  <si>
    <t>4027.8.6.8006</t>
  </si>
  <si>
    <t>8-6/7079</t>
  </si>
  <si>
    <t xml:space="preserve">Celem wymiany proponujemy zakupić również Oś prowadząca przesuwaka 4027.8.6.8005 - dopisano przy pozycji nr 9a </t>
  </si>
  <si>
    <t>-</t>
  </si>
  <si>
    <t>OŚ PROWADZĄCA PRZESUWAKA</t>
  </si>
  <si>
    <t>Oś prowadząca przesuwaka</t>
  </si>
  <si>
    <t>4027.8.6.8005</t>
  </si>
  <si>
    <t>8-5/7079</t>
  </si>
  <si>
    <t xml:space="preserve">Pozycja dopisana zgodnie z uwagą przy pozycji 9. </t>
  </si>
  <si>
    <t>1005PL1963302</t>
  </si>
  <si>
    <t xml:space="preserve">LUFA KOMPLETNA              </t>
  </si>
  <si>
    <t>4032.0.1.0300</t>
  </si>
  <si>
    <t>1005PL1862546</t>
  </si>
  <si>
    <t xml:space="preserve">SUWADŁO KOMPLETNE           </t>
  </si>
  <si>
    <t>4032.0.1.0501</t>
  </si>
  <si>
    <t>1005PL1854087</t>
  </si>
  <si>
    <t xml:space="preserve">DWÓJNÓG                     </t>
  </si>
  <si>
    <t>4032.0.1.1400</t>
  </si>
  <si>
    <t>1005PL1854225</t>
  </si>
  <si>
    <t>POJEMNIK AMUNICYJNY 100</t>
  </si>
  <si>
    <t>4032.0.1.2100</t>
  </si>
  <si>
    <t>1005PL1854205</t>
  </si>
  <si>
    <t xml:space="preserve">PRZYBORNIK KOMPLETNY        </t>
  </si>
  <si>
    <t>4032.0.1.2200</t>
  </si>
  <si>
    <t>1005PL1854077</t>
  </si>
  <si>
    <t xml:space="preserve">BEZPIECZNIK                 </t>
  </si>
  <si>
    <t>4032.8.6.1027</t>
  </si>
  <si>
    <t>5335PL1854190</t>
  </si>
  <si>
    <t xml:space="preserve">SKRZYDEŁKO BEZPIECZNIKA     </t>
  </si>
  <si>
    <t>4032.8.6.1028</t>
  </si>
  <si>
    <t>1005PL1847737</t>
  </si>
  <si>
    <t xml:space="preserve">TŁUMIK PŁOMIENI             </t>
  </si>
  <si>
    <t>4032.8.6.3029</t>
  </si>
  <si>
    <t>1005PL1856617</t>
  </si>
  <si>
    <t xml:space="preserve">WYCIĄG                      </t>
  </si>
  <si>
    <t>4032.8.6.5008</t>
  </si>
  <si>
    <t>5360PL1847758</t>
  </si>
  <si>
    <t xml:space="preserve">SPRĘŻYNA POWROTNA           </t>
  </si>
  <si>
    <t>4032.8.6.6010</t>
  </si>
  <si>
    <t>1095PL1848012</t>
  </si>
  <si>
    <t>PAS DWUPUNKTOWY DO ZMOD. UKM 2000P</t>
  </si>
  <si>
    <t>M2029900110</t>
  </si>
  <si>
    <t>IWO HEST nr kat. 9002M</t>
  </si>
  <si>
    <t>4933PL1330618</t>
  </si>
  <si>
    <t>SPR.RYGLOWANIA MAKS. 7079MS14 UKM 2000</t>
  </si>
  <si>
    <t>7079MS14</t>
  </si>
  <si>
    <t>4933PL1330523</t>
  </si>
  <si>
    <t>SPR.RYGLOWANIA MIN. 7079MS12 UKM 2000</t>
  </si>
  <si>
    <t xml:space="preserve"> 7079MS12</t>
  </si>
  <si>
    <t>1005PL2089128</t>
  </si>
  <si>
    <t>RYGIEL LUFY GR. NAPR. 4020.8.6.0002 NR 4-12.09</t>
  </si>
  <si>
    <t>4020.8.6.0002.4</t>
  </si>
  <si>
    <t xml:space="preserve">Rygiel lufy kompletny 
grupa naprawcza 4 - 12,09 [+/- 0,05] </t>
  </si>
  <si>
    <t xml:space="preserve">1005PL2089145 </t>
  </si>
  <si>
    <t>RYGIEL LUFY GR. NAPR. 4020.8.6.0002 NR 5-12.12</t>
  </si>
  <si>
    <t>4020.8.6.0002.5</t>
  </si>
  <si>
    <t xml:space="preserve">Rygiel lufy kompletny 
grupa naprawcza 5  - 12,12 [+/- 0,05] </t>
  </si>
  <si>
    <t>1005PL2089160</t>
  </si>
  <si>
    <t>RYGIEL LUFY GR. NAPR. 4020.8.6.0002 NR 6-12.15</t>
  </si>
  <si>
    <t>4020.8.6.0002.6</t>
  </si>
  <si>
    <t>Rygiel lufy kompletny 
grupa naprawcza 6 - 12,15 [+/- 0,05]</t>
  </si>
  <si>
    <t>x</t>
  </si>
  <si>
    <t>Zakładane warunki realizacji zamówienia:</t>
  </si>
  <si>
    <t xml:space="preserve">Termin realizacji zamówienia: w terminie do 8 miesięcy od daty podpisania umowy </t>
  </si>
  <si>
    <t xml:space="preserve">Sposób i miejsce realizacji zamówienia: Rejonowe Warsztaty Techniczne Jastrzębie. </t>
  </si>
  <si>
    <t>Forma i termin płatności: przelew w ciągu 30 dni od dnia otrzymania faktury.</t>
  </si>
  <si>
    <t>Gwarancja: 24 miesiące.</t>
  </si>
  <si>
    <t>WE</t>
  </si>
  <si>
    <t>Z</t>
  </si>
  <si>
    <t>Uwagi *</t>
  </si>
  <si>
    <t>ilości pierwotne</t>
  </si>
  <si>
    <t>ilości zakup</t>
  </si>
  <si>
    <t>PK - jest</t>
  </si>
  <si>
    <t>20 ujeto</t>
  </si>
  <si>
    <t>50 ujęto</t>
  </si>
  <si>
    <t>brak jim</t>
  </si>
  <si>
    <t>FORMULARZ OFERTOWY</t>
  </si>
  <si>
    <t>Nazwa i adres Zamawiającego:</t>
  </si>
  <si>
    <t>4 Regionalna Baza Logistyczna</t>
  </si>
  <si>
    <t>ul. Pretficza 28, 50-984 Wrocław</t>
  </si>
  <si>
    <r>
      <t>Nazwa przedmiotu zamówienia:</t>
    </r>
    <r>
      <rPr>
        <b/>
        <sz val="11"/>
        <color rgb="FF0070C0"/>
        <rFont val="Arial"/>
        <family val="2"/>
        <charset val="238"/>
      </rPr>
      <t xml:space="preserve"> ZAKUP TŚM DO 7,62 KARABINU MASZYNOWEGO UKM-2000</t>
    </r>
  </si>
  <si>
    <t>Nazwa i adres Wykonawcy / Wykonawców w przypadku oferty wspólnej:</t>
  </si>
  <si>
    <t>…………………………………………………………………………………………………………………………………………………………………………………</t>
  </si>
  <si>
    <t>NIP:</t>
  </si>
  <si>
    <t>…………………………………………………………………………….</t>
  </si>
  <si>
    <t>REGON:</t>
  </si>
  <si>
    <t>Adres do korespondencji:</t>
  </si>
  <si>
    <t>……………………………………………………………………………………………………………………………………………..</t>
  </si>
  <si>
    <t>E-mail:</t>
  </si>
  <si>
    <t>Numer telefonu:</t>
  </si>
  <si>
    <r>
      <t>1). W odpowiedzi na opublikowane ogłoszenie o udzielenie zamówienia publicznego pt.: „</t>
    </r>
    <r>
      <rPr>
        <b/>
        <sz val="11"/>
        <color rgb="FF0070C0"/>
        <rFont val="Arial"/>
        <family val="2"/>
        <charset val="238"/>
      </rPr>
      <t>Zakup tśm do 7,62 karabinu maszynowego UKM-2000</t>
    </r>
    <r>
      <rPr>
        <b/>
        <sz val="11"/>
        <color theme="1"/>
        <rFont val="Arial"/>
        <family val="2"/>
        <charset val="238"/>
      </rPr>
      <t xml:space="preserve">”, którego przedmiotem jest: 
</t>
    </r>
    <r>
      <rPr>
        <b/>
        <sz val="11"/>
        <color rgb="FF0070C0"/>
        <rFont val="Arial"/>
        <family val="2"/>
        <charset val="238"/>
      </rPr>
      <t>ZAKUP TŚM DO 7,62 KARABINU MASZYNOWEGO UKM-2000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 xml:space="preserve">(nr sprawy: </t>
    </r>
    <r>
      <rPr>
        <b/>
        <sz val="11"/>
        <color rgb="FF0070C0"/>
        <rFont val="Arial"/>
        <family val="2"/>
        <charset val="238"/>
      </rPr>
      <t>TECH/183/211/2023</t>
    </r>
    <r>
      <rPr>
        <b/>
        <sz val="11"/>
        <rFont val="Arial"/>
        <family val="2"/>
        <charset val="238"/>
      </rPr>
      <t>)</t>
    </r>
    <r>
      <rPr>
        <b/>
        <sz val="11"/>
        <color theme="1"/>
        <rFont val="Arial"/>
        <family val="2"/>
        <charset val="238"/>
      </rPr>
      <t xml:space="preserve">
składam(y) niniejszą ofertę na wykonanie przedmiotu zamówienia w zakresie i na warunkach określonych w niniejszym formularzu ofertowym oraz zgodnie z postanowieniami zawartymi we wzorze umowy .</t>
    </r>
  </si>
  <si>
    <t>Oferujemy realizację zamówienia za następującą cenę:</t>
  </si>
  <si>
    <t>Lp.</t>
  </si>
  <si>
    <t>Nazwa wyrobu</t>
  </si>
  <si>
    <t>nr katalogowy</t>
  </si>
  <si>
    <t>j.m.</t>
  </si>
  <si>
    <t>Cena
jednostkowa
netto 
[zł]</t>
  </si>
  <si>
    <t>Wartość
netto 
[zł]</t>
  </si>
  <si>
    <t>Stawka VAT [%]</t>
  </si>
  <si>
    <t>Wartość VAT 
[zł]</t>
  </si>
  <si>
    <t>Wartość brutto 
[zł]</t>
  </si>
  <si>
    <t>techniczne środki materiałowe do 7,62 karabinu maszynowego UKM-2000</t>
  </si>
  <si>
    <t>OŚ DONOŚNIKA</t>
  </si>
  <si>
    <t>4027.8.6.0001</t>
  </si>
  <si>
    <t>0-1/7079</t>
  </si>
  <si>
    <t>szt.</t>
  </si>
  <si>
    <t>ZATRZASK OSŁONY 4027-8-6-1006 UKM 2000C</t>
  </si>
  <si>
    <t>POKRYWA RYGLA KPL.UKM2000P 4027-0-1-0900</t>
  </si>
  <si>
    <t>4027.0.1.0900</t>
  </si>
  <si>
    <t>DWÓJNÓG 4023.0.1.0900</t>
  </si>
  <si>
    <t>4023.0.1.0900</t>
  </si>
  <si>
    <t>Zsp.9/6P6M</t>
  </si>
  <si>
    <t>KOLBA KOMPLETNA</t>
  </si>
  <si>
    <t>4023.0.1.1000</t>
  </si>
  <si>
    <t>Zsp.10/6P6M</t>
  </si>
  <si>
    <t>DWÓJNÓG 4032-0-1-1400</t>
  </si>
  <si>
    <t xml:space="preserve">URZADZENIE POWROTNE         </t>
  </si>
  <si>
    <t>4032.0.1.0600</t>
  </si>
  <si>
    <t>PODKŁADKA 4027-8-6-0002</t>
  </si>
  <si>
    <t>4027.8.6.0002</t>
  </si>
  <si>
    <t>0-2/7079</t>
  </si>
  <si>
    <t xml:space="preserve">SPRĘŻYNA OSŁONY WYRZUTNICY </t>
  </si>
  <si>
    <t>4027.8.6.1016</t>
  </si>
  <si>
    <t>1-16/7079</t>
  </si>
  <si>
    <t>TULEJA 4020-8-6-1007</t>
  </si>
  <si>
    <t>SUMA:</t>
  </si>
  <si>
    <t>2). Zobowiązujemy się do wykonania zamówienia w terminie do 150 dni od daty podpisania umowy (jednak nie później niż do dnia 30.11.2023r).</t>
  </si>
  <si>
    <t>3). AKCEPTUJEMY warunki płatności określone w wzorze umowy.</t>
  </si>
  <si>
    <t>4). Cena ofertowa powinna zawierać koszt dostawy.</t>
  </si>
  <si>
    <t>5). Miejsce dostawy: 4 Regionalna Baza Logistyczna – Rejonowe Warsztaty Techniczne Jastrzębie 46-100 Namysłów, woj. opolskie.</t>
  </si>
  <si>
    <t>6). Oświadczamy, że wybór naszej oferty:</t>
  </si>
  <si>
    <r>
      <rPr>
        <b/>
        <sz val="11"/>
        <color theme="1"/>
        <rFont val="Arial"/>
        <family val="2"/>
        <charset val="238"/>
      </rPr>
      <t>nie będzie</t>
    </r>
    <r>
      <rPr>
        <b/>
        <sz val="11"/>
        <color rgb="FFFF0000"/>
        <rFont val="Arial"/>
        <family val="2"/>
        <charset val="238"/>
      </rPr>
      <t xml:space="preserve">* </t>
    </r>
    <r>
      <rPr>
        <sz val="11"/>
        <color theme="1"/>
        <rFont val="Arial"/>
        <family val="2"/>
        <charset val="238"/>
      </rPr>
      <t>prowadził do powstania u Zamawiajacego obowiązku podatkowego zgodnie z przepisami o podatku od towarów i usług.</t>
    </r>
  </si>
  <si>
    <r>
      <rPr>
        <b/>
        <sz val="11"/>
        <color theme="1"/>
        <rFont val="Arial"/>
        <family val="2"/>
        <charset val="238"/>
      </rPr>
      <t>będzie prowadził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do powstania u Zamawiajacego obowiązku podatkowego zgodnie z przepisami o podatku od towarów i usług.</t>
    </r>
  </si>
  <si>
    <t>(Wskazać nr pozycji formularza, którego dostawa będzie prowadzić do powstania obowiązku podatkowego oraz w formularzu wskazać jego wartość bez kwoty podatku).</t>
  </si>
  <si>
    <t>*  Zaznaczyć właściwe</t>
  </si>
  <si>
    <r>
      <t xml:space="preserve">7). </t>
    </r>
    <r>
      <rPr>
        <sz val="11"/>
        <color theme="1"/>
        <rFont val="Arial"/>
        <family val="2"/>
        <charset val="238"/>
      </rPr>
      <t>Oświadczam, że wypełniłem obowiązki informacyjne przewidziane w art. 13 lub art. 14 RODO</t>
    </r>
    <r>
      <rPr>
        <b/>
        <sz val="11"/>
        <color rgb="FFFF0000"/>
        <rFont val="Arial"/>
        <family val="2"/>
        <charset val="238"/>
      </rPr>
      <t>¹</t>
    </r>
    <r>
      <rPr>
        <sz val="11"/>
        <color theme="1"/>
        <rFont val="Arial"/>
        <family val="2"/>
        <charset val="238"/>
      </rPr>
      <t xml:space="preserve"> wobec osób fizycznych, od których dane osobowe bezpośrednio lub pośrednio pozyskałem w celu ubiegania się o udzielenie zamówienia publicznego w niniejszym postępowaniu</t>
    </r>
    <r>
      <rPr>
        <b/>
        <sz val="11"/>
        <color rgb="FFFF0000"/>
        <rFont val="Calibri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²</t>
    </r>
    <r>
      <rPr>
        <sz val="11"/>
        <color theme="1"/>
        <rFont val="Calibri"/>
        <family val="2"/>
        <charset val="238"/>
      </rPr>
      <t>.</t>
    </r>
  </si>
  <si>
    <r>
      <rPr>
        <b/>
        <i/>
        <sz val="11"/>
        <color rgb="FFFF0000"/>
        <rFont val="Arial"/>
        <family val="2"/>
        <charset val="238"/>
      </rPr>
      <t>¹</t>
    </r>
    <r>
      <rPr>
        <b/>
        <sz val="11"/>
        <color rgb="FFFF000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Rozporządzenie Parlamentu Europejskiego i Rady (UE) 2016/679 z dnia 27 kwietnia 2016 r. w sprawie ochrony osób fizycznych w związku z przetwarzaniem danych osobowych i w sprawie swobodnego przepływu takich danych oraz uchylenia dyrektywy 95/46/WE (ogólne rozporzadzenie o ochronie) (Dz. Urz. UE L 119 z 04.05.2016, str. 1).</t>
    </r>
  </si>
  <si>
    <r>
      <rPr>
        <b/>
        <i/>
        <sz val="11"/>
        <color rgb="FFFF0000"/>
        <rFont val="Arial"/>
        <family val="2"/>
        <charset val="238"/>
      </rPr>
      <t xml:space="preserve">² </t>
    </r>
    <r>
      <rPr>
        <i/>
        <sz val="10"/>
        <rFont val="Arial"/>
        <family val="2"/>
        <charset val="238"/>
      </rPr>
      <t>W przypadku gdy Wykonawca nie przekazuje danych osobowych innych niż bezpośrenio jego dotyczących lub zachodzi wyłączenie stosowania obowiązku informacyjnego, stosownie do art. 13 ust. 4 lub art.14 ust. 5 RODO treści oświadczenia Wykonawca nie składa (usunięcie treści oświadzczenia np. przez jego wykreślenie).</t>
    </r>
  </si>
  <si>
    <r>
      <rPr>
        <b/>
        <sz val="11"/>
        <rFont val="Arial"/>
        <family val="2"/>
        <charset val="238"/>
      </rPr>
      <t>8).</t>
    </r>
    <r>
      <rPr>
        <sz val="11"/>
        <rFont val="Arial"/>
        <family val="2"/>
        <charset val="238"/>
      </rPr>
      <t xml:space="preserve"> Zastrzegamy, że informacje zawarte na stronach ……………………….. oferty, stanowią tajemnicę przedsiębiorstwa i nie powinny być udostępniane innym Wykonawcom biorącym udział w postępowaniu (wypełnić jeśli dotyczy).</t>
    </r>
  </si>
  <si>
    <r>
      <t xml:space="preserve">9). Podwykonawstwo: </t>
    </r>
    <r>
      <rPr>
        <sz val="11"/>
        <rFont val="Arial"/>
        <family val="2"/>
        <charset val="238"/>
      </rPr>
      <t>części zamówienia, które zamierzamy powierzyć Podwykonawcom (wymienić z nazwy, które części) oraz, o ile jest to wiadome, wykaz proponowanych Podwykonawców (nazwa firmy, adres, NIP): ………………………………………...........………………………………………............... (wypełnić jeżeli dotyczy).</t>
    </r>
  </si>
  <si>
    <t>10). Wykaz załączonych dokumentów (wpisać odpowiednią ilość załączników):</t>
  </si>
  <si>
    <t>………………………………………………………………………………………………….</t>
  </si>
  <si>
    <t>............................................................</t>
  </si>
  <si>
    <t>........................................................................................................</t>
  </si>
  <si>
    <r>
      <t>Miejscow</t>
    </r>
    <r>
      <rPr>
        <sz val="10"/>
        <color indexed="8"/>
        <rFont val="Arial"/>
        <family val="2"/>
        <charset val="238"/>
      </rPr>
      <t>ość</t>
    </r>
  </si>
  <si>
    <t>/Czytelny podpis(y) lub podpis(y) i pieczęć imienna Wykonawcy 
lub osoby upoważnionej do jego reprezentowania/</t>
  </si>
  <si>
    <t>7079MS12</t>
  </si>
  <si>
    <t>Część I zestawy ekologiczne, sorbenty, maty sorpcyjne, dyspergenty, czyściwo, worki</t>
  </si>
  <si>
    <t>op.</t>
  </si>
  <si>
    <t>kpl.</t>
  </si>
  <si>
    <r>
      <t>Nazwa przedmiotu zamówienia:</t>
    </r>
    <r>
      <rPr>
        <b/>
        <sz val="11"/>
        <color rgb="FF0070C0"/>
        <rFont val="Arial"/>
        <family val="2"/>
        <charset val="238"/>
      </rPr>
      <t xml:space="preserve"> 
Jednorazowa sprzedaż materiałów oraz środków profilaktyki ochrony środowiska 
Część I zestawy ekologiczne, sorbenty, maty sorpcyjne, dyspergenty, czyściwo, worki</t>
    </r>
  </si>
  <si>
    <t>SZACOWANIE WARTOŚCI ZAMÓWIENIA</t>
  </si>
  <si>
    <r>
      <t xml:space="preserve">W odpowiedzi na opublikowane ogłoszenie w celu oszacowania wartości zamówienia publicznego, którego przedmiotem jest: 
</t>
    </r>
    <r>
      <rPr>
        <b/>
        <sz val="11"/>
        <color rgb="FF0070C0"/>
        <rFont val="Arial"/>
        <family val="2"/>
        <charset val="238"/>
      </rPr>
      <t>Jednorazowa sprzedaż materiałów oraz środków profilaktyki ochrony środowiska 
Cz. I zestawy ekologiczne, sorbenty, maty sorpcyjne, dyspergenty, czyściwo, worki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 xml:space="preserve">(nr sprawy: </t>
    </r>
    <r>
      <rPr>
        <b/>
        <sz val="11"/>
        <color theme="4" tint="-0.249977111117893"/>
        <rFont val="Arial"/>
        <family val="2"/>
        <charset val="238"/>
      </rPr>
      <t>WI/SZAC/2/AK/</t>
    </r>
    <r>
      <rPr>
        <b/>
        <sz val="11"/>
        <color rgb="FF0070C0"/>
        <rFont val="Arial"/>
        <family val="2"/>
        <charset val="238"/>
      </rPr>
      <t>2025</t>
    </r>
    <r>
      <rPr>
        <b/>
        <sz val="11"/>
        <rFont val="Arial"/>
        <family val="2"/>
        <charset val="238"/>
      </rPr>
      <t>)</t>
    </r>
    <r>
      <rPr>
        <b/>
        <sz val="11"/>
        <color theme="1"/>
        <rFont val="Arial"/>
        <family val="2"/>
        <charset val="238"/>
      </rPr>
      <t xml:space="preserve">
składam(y) niniejszą ofertę cenową na wykonanie przedmiotu zamówienia w zakresie i na warunkach określonych w niniejszym formularzu ofertowym oraz zgodnie z postanowieniami zawartymi w opisie przedmiotu zamówienia.</t>
    </r>
  </si>
  <si>
    <t>Cena
jednostkowa
netto 
[zł za j.m.]</t>
  </si>
  <si>
    <r>
      <t xml:space="preserve">Wartość VAT 
[zł]
</t>
    </r>
    <r>
      <rPr>
        <i/>
        <sz val="10"/>
        <color theme="1"/>
        <rFont val="Calibri"/>
        <family val="2"/>
        <charset val="238"/>
        <scheme val="minor"/>
      </rPr>
      <t>wartość netto x stawka VAT</t>
    </r>
  </si>
  <si>
    <r>
      <t xml:space="preserve">Wartość
netto 
[zł]
</t>
    </r>
    <r>
      <rPr>
        <i/>
        <sz val="10"/>
        <color theme="1"/>
        <rFont val="Calibri"/>
        <family val="2"/>
        <charset val="238"/>
        <scheme val="minor"/>
      </rPr>
      <t>cena jednostkowa netto x ilość</t>
    </r>
  </si>
  <si>
    <r>
      <t xml:space="preserve">Wartość brutto 
[zł]
</t>
    </r>
    <r>
      <rPr>
        <i/>
        <sz val="10"/>
        <color theme="1"/>
        <rFont val="Calibri"/>
        <family val="2"/>
        <charset val="238"/>
        <scheme val="minor"/>
      </rPr>
      <t>wartość netto + wartość VAT</t>
    </r>
  </si>
  <si>
    <t>Czytelny podpis(y) lub podpis(y) i pieczęć imienna Wykonawcy 
lub osoby upoważnionej do jego reprezentowania</t>
  </si>
  <si>
    <r>
      <t xml:space="preserve">Produkt oferowany
</t>
    </r>
    <r>
      <rPr>
        <b/>
        <sz val="9"/>
        <color theme="1"/>
        <rFont val="Calibri"/>
        <family val="2"/>
        <charset val="238"/>
        <scheme val="minor"/>
      </rPr>
      <t>(nazwa, opis, wymiary, 
nr katalogowy, producent, 
link umożliwiający identyfikację produktu)</t>
    </r>
  </si>
  <si>
    <t>Płyn ze spryskiwaczem do usuwania z każdej powierzchni utwardzonej skażeń i zabrudzeń substancjami ropopochodnymi, olejami, smarami, biodegradowalny, gotowy do użytku, op. 2,0-2,5l
lub produkt równoważny</t>
  </si>
  <si>
    <t>Płyn do usuwania z każdej powierzchni utwardzonej skażeń i zabrudzeń substancjami ropopochodnymi, olejami, smarami, biodegradowalny, gotowy do użytku. Płyn w opryskiwaczu z pompką o pojemności 7,0-10,0l. Opryskiwacz zawiera lancę o dł. 40-50 cm, zawór dozujący z blokadą przycisku, pasek poziomu cieczy z czytelną podziałką do kontroli ilości cieczy oraz regulowany pasek naramienny do przenoszenia
lub produkt równoważny</t>
  </si>
  <si>
    <t>Płyn do usuwania skażeń i zabrudzeń substancjami ropopochodnymi, olejami, smarami, biodegradowalny, bez spryskiwacza, gotowy do użytku, op. 5 l
lub produkt równoważny</t>
  </si>
  <si>
    <t>Polimerowy sorbent w formie granulatu, specjalnego zastosowania do substancji niebezpiecznych - do kwasów i ługów, hydrofilowy, obojętny chemicznie, wchłania wszystkie ciecze, niepalny, op. 0,4-0,6 kg
lub produkt równoważny</t>
  </si>
  <si>
    <r>
      <t xml:space="preserve">Mata sorpcyjna do pochłaniania produktów ropopochodnych o chłonności min. 110 l, </t>
    </r>
    <r>
      <rPr>
        <b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pochłaniająca wody</t>
    </r>
    <r>
      <rPr>
        <sz val="10"/>
        <rFont val="Arial"/>
        <family val="2"/>
        <charset val="238"/>
      </rPr>
      <t>, w sztywnym opakowaniu z kartonu umożliwiającym łatwe wyjmowanie, o wymiarach  40x50 (+/- 1) cm, op. 100 szt.
lub produkt równoważny</t>
    </r>
  </si>
  <si>
    <t>Mata sorpcyjna uniwersalna do pochłaniania produktów ropopochodnych, płynów przemysłowych i roztworów wodnych o chłonności min.110 l, w  sztywnym opakowaniu z kartonu umożliwiającym łatwe wyjmowanie,  o wymiarach  40x50 (+/- 1) cm, op. 100 szt.
lub produkt równoważny</t>
  </si>
  <si>
    <t>Mata laboratoryjna do substancji chemicznych i agresywnych cieczy o chłonności min. 110 l, w sztywnym opakowaniu z kartonu umożliwiającym łatwe wyjmowanie, o wymiarach 40x50 (+/- 1) cm op. 100 szt.
lub produkt równoważny</t>
  </si>
  <si>
    <t>Sorbent / mata/ dywan w rolce perforowany, do substancji chemicznych i agresywnych cieczy o wymiarach 0,8m (+/- 1 m) x60 m (+/-2m)
lub produkt równoważny</t>
  </si>
  <si>
    <t>Sorbent / mata/ dywan uniwersalny w rolce perforowany, pochłaniający wodę, oleje, produkty ropopochodne, płyny przemysłowe, chłodziwa i nieagresywne chemikalia o chłonności min. 110 l, o wymiarach 0,4 (+/- 0,1)mx60 (+/-2)m
lub produkt równoważny</t>
  </si>
  <si>
    <t>Uniwersalna mata sorpcyjna na beczkę 200l, pochłaniająca wodę, oleje, produkty ropopochodne, płyny przemysłowe, wzmocniona, wycięte otwory na pompę, fi 50-60 cm, opakowanie 25 szt.
lub produkt równoważny</t>
  </si>
  <si>
    <t>Uniwersalna mata sorpcyjna na kontener IBC 1000l, pochłaniająca wodę, oleje, produkty ropopochodne, rozpuszczalniki o wymiarach 0,4x0,9 m (+/- 0,1), DN 200, sorpcja 2,0-3,0 l, op. 10 szt.
lub produkt równoważny</t>
  </si>
  <si>
    <t>Sorpcyjna zatyczka wyłapująca wycieki na urządzeniach, rurociągach, zaworach z nieprzemakalną polietylenową warstwą zatrzymującą absorbowaną ciecz, wyposażona w zaczepy uniemożliwiające zsuwanie, o wymiarach szer 20 cm x dł 60 cm
lub produkt równoważny</t>
  </si>
  <si>
    <t>Sorpcyjna zatyczka wyłapująca wycieki na urządzeniach, rurociągach, zaworach z nieprzemakalną polietylenową warstwą zatrzymującą absorbowaną ciecz, wyposażona w zaczepy uniemożliwiające zsuwanie, o wymiarach szer 50 cm x dł 80 cm
lub produkt równoważny</t>
  </si>
  <si>
    <t>Sorpcyjna zatyczka wyłapująca wycieki na urządzeniach, rurociągach, zaworach z nieprzemakalną polietylenową warstwą zatrzymującą absorbowaną ciecz, wyposażona w zaczepy uniemożliwiające zsuwanie, o wymiarach szer 25 cm x dł 80 cm
lub produkt równoważny</t>
  </si>
  <si>
    <t>Sorbent tylko do oleju w postaci rękawów. Pochłania oleje, ropę i inne produkty ropopochodne. Do zastosowania na zewnątrz i wewnątrz pomieszczeń. Można go dowolnie kształtować. Nie chłonie wody. Długość od 300 do 350 cm, średnica od 7 do 8 cm
lub produkt równoważny</t>
  </si>
  <si>
    <t>Mata/dywan sorpcyjny do kanału najazdowego, do absorpcji olejów, wody, płynów przemysłowych, produktów ropopochodnych, rozpuszczalników, 3-warstwowa/y, wytrzymała/y na rozdarcia, antystatyczna/y, wierzchnia i spodnia warstwa wzmocniona, spodnia warstwa nieprzepuszczalna (zabezpieczająca przed przenikaniem cieczy do podłoża), antypoślizgowa (wysokiej przyczepności do podłoża), rolka o wymiarach szerokość 0,40 m (+/- 1m), długość 30m(+/- 2m)
lub produkt równoważny</t>
  </si>
  <si>
    <t>Mata/dywan sorpcyjny do kanału najazdowego, do absorpcji olejów, wody, płynów przemysłowych, produktów ropopochodnych, rozpuszczalników, 3-warstwowa/y, wytrzymała/y na rozdarcia, antystatyczna/y, wierzchnia i spodnia warstwa wzmocniona, spodnia warstwa nieprzepuszczalna (zabezpieczająca przed przenikaniem cieczy do podłoża), antypoślizgowa (wysokiej przyczepności do podłoża), rolka o wymiarach szerokość 0,80 m (+/- 1m), długość 30m(+/- 2m)
lub produkt równoważny</t>
  </si>
  <si>
    <t>Mata/dywan sorpcyjny do kanału najazdowego, do absorpcji olejów, wody, płynów przemysłowych, produktów ropopochodnych, rozpuszczalników, 3-warstwowa/y, wytrzymała/y na rozdarcia, antystatyczna/y, wierzchnia i spodnia warstwa wzmocniona, spodnia warstwa nieprzepuszczalna (zabezpieczająca przed przenikaniem cieczy do podłoża), antypoślizgowa (wysokiej przyczepności do podłoża), rolka o wymiarach szerokość 1,2 m (+/- 1m), długość 30m(+/- 2m)
lub produkt równoważny</t>
  </si>
  <si>
    <t>Mata/dywan sorpcyjny do kanału najazdowego, do absorpcji olejów, wody, płynów przemysłowych, produktów ropopochodnych, rozpuszczalników,  3-warstwowa/y, wytrzymała/y na rozdarcia, antystatyczna/y, wierzchnia i spodnia warstwa wzmocniona, spodnia warstwa nieprzepuszczalna (zabezpieczająca przed przenikaniem cieczy do podłoża), antypoślizgowa (wysokiej przyczepności do podłoża), rolka o wymiarach szerokość 1,6 m (+/- 1m), długość 30 m(+/- 2m)
lub produkt równoważny</t>
  </si>
  <si>
    <t>Mata sorpcyjna dla kolejnictwa do użytku na zewnątrz, do absorpcji olejów, paliw i innych substancji ropopochodnych z nieprzepuszczalną warstwą na dolnej stronie wykładziny, nie wyłapująca wody, szerokość pasujaca do rozstawu szyn kolejowych, wymiary 1,4m(+/- 0,05)x20,0 m (+/-5m)
lub produkt równoważny</t>
  </si>
  <si>
    <t>Czyściwo bawełniane o wysokiej jakości (100% bawełna), op. 10 kg, kolor dowolny, wolne od części obcych (np. haftki, guziki itp.)
lub produkt równoważny</t>
  </si>
  <si>
    <t>Mocne, polietylenowe worki na odpady ciężkie, odporne na przebicie i rozerwanie o pojemności min. 120 l i grubości folii min 100 mikronów, opakowanie 10 szt. 
lub produkt równoważny</t>
  </si>
  <si>
    <t>Zestaw ekologiczny uniwersalny:
1x pojemnik 120 l mobilny, 
Sorbenty uniwersalne:
- 1x sorbent sypki, op. 10kg, 
- 20 x mata sorpcyjna 40x50 (+/- 1) cm,  
- 2 x rękaw sorpcyjny min. 0,075x1,2m, 
- 2 x poduszka sorpcyjna 0,25x0,25m,
1 x rękawice ochronne, 
1 x zestaw:zmiotka i szufelka, 
10 x worki do zbierania odpadu poj.120 l 
lub produkt równoważny</t>
  </si>
  <si>
    <t>Zestaw ekologiczny do wycieków substancji chemicznych:
1 x pojemnik 222 l koloru żółtego, wyposażony w kółka, duże drzwiczki zamontowane z przodu pojamnika, na górze pojemnika zainstalowany podajnik na sorbent w rolce
Sorbenty chemiczne:
-1 x mata w rolce 0,4x60 m
-20 x mata sorpcyjna 40x50 (+/- 1) cm,  
-3 x rękaw sorpcyjny min. 0,075x1,2m, 
-3 x rękaw sorpcyjny min. 0,075x3,0m,  
-3 x poduszka sorpcyjna 0,25x0,25m,
1 x gogle ochronne,
1 x rękawice ochronne, 
1 x lekki kombinezon ochronny, ochrona chemiczna, żółty, rozm. L
1 x półmaska ochronna - 2 filtry, rozm M/L,
3 x worki na odpady niebezpieczne poj.120 l
lub produkt równoważny</t>
  </si>
  <si>
    <t>Zestaw do recyklingu sorbentu 
Mobilny i ekologiczny system dozowania sorbentów, posiada system przesiewania sorbentu, który umożliwia odzysk i ponowne użycie sorbentu, który wpada do zbiornika oraz posiada klapę ułatwiającą dostęp do zbiornika z przesianym sorbentem. Pojemnik wyposażony w uchwyty na miotłę i szuflę. W zestawie znajduje się worek sorbentu, łopata, szufelka, szczotka ryżowa na trzonku odporna na działania substancji niebezpiecznych i sito. Pojemnik do stosowania na zewnątrz i wewnątrz budynków. 
Wymiary 550-650 mm x 650-750 mm x 1000-1100 mm
lub produkt równoważny</t>
  </si>
  <si>
    <t>Zestaw ekologiczny do wycieków olejowych:
1 x pojemnik 120 l mobilny, 
Sorbenty tylko do oleju:
-20 x mata sorpcyjna 40x50 (+/- 1) cm,  
-2 x rękaw sorpcyjny min. 0,075x1,2m, 
-2 x rękaw sorpcyjny min. 0,075x3,0m,  
-2 x poduszka sorpcyjna 0,25x0,25m,
1 x gogle ochronne,
1 x rękawice ochronne, 
1 x zestaw:zmiotka i szufelka, 
1 x półmaska ochronna - 2 filtry, rozm M/L,
10 x worki do zbierania odpadu poj.120 l
lub produkt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</si>
</sst>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2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C00000"/>
      <name val="Arial"/>
      <family val="2"/>
      <charset val="238"/>
    </font>
    <font>
      <b/>
      <sz val="12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1"/>
      <color rgb="FF9C650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.5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0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/>
    <xf numFmtId="0" fontId="7" fillId="0" borderId="0"/>
    <xf numFmtId="0" fontId="18" fillId="10" borderId="0" applyNumberFormat="0" applyBorder="0" applyAlignment="0" applyProtection="0"/>
    <xf numFmtId="0" fontId="24" fillId="12" borderId="0" applyNumberFormat="0" applyBorder="0" applyAlignment="0" applyProtection="0"/>
    <xf numFmtId="0" fontId="30" fillId="0" borderId="0"/>
    <xf numFmtId="0" fontId="5" fillId="0" borderId="0"/>
  </cellStyleXfs>
  <cellXfs count="181">
    <xf numFmtId="0" fontId="0" fillId="0" borderId="0" xfId="0"/>
    <xf numFmtId="0" fontId="5" fillId="0" borderId="0" xfId="3" applyAlignment="1">
      <alignment horizontal="left" vertical="center"/>
    </xf>
    <xf numFmtId="0" fontId="5" fillId="0" borderId="0" xfId="3" applyAlignment="1">
      <alignment vertical="center"/>
    </xf>
    <xf numFmtId="0" fontId="6" fillId="0" borderId="0" xfId="3" applyFont="1" applyAlignment="1">
      <alignment vertical="center" wrapText="1"/>
    </xf>
    <xf numFmtId="0" fontId="5" fillId="0" borderId="0" xfId="3" applyAlignment="1">
      <alignment horizontal="center" vertical="center"/>
    </xf>
    <xf numFmtId="0" fontId="5" fillId="0" borderId="0" xfId="3" applyAlignment="1">
      <alignment horizontal="right" vertical="center"/>
    </xf>
    <xf numFmtId="0" fontId="8" fillId="0" borderId="0" xfId="4" applyFont="1" applyAlignment="1">
      <alignment horizontal="center" vertical="center"/>
    </xf>
    <xf numFmtId="0" fontId="8" fillId="4" borderId="0" xfId="4" applyFont="1" applyFill="1" applyAlignment="1">
      <alignment horizontal="left" vertical="center"/>
    </xf>
    <xf numFmtId="0" fontId="9" fillId="4" borderId="0" xfId="4" applyFont="1" applyFill="1" applyAlignment="1">
      <alignment vertical="center"/>
    </xf>
    <xf numFmtId="0" fontId="5" fillId="0" borderId="0" xfId="3" applyAlignment="1">
      <alignment vertical="center" wrapText="1"/>
    </xf>
    <xf numFmtId="0" fontId="10" fillId="5" borderId="0" xfId="3" applyFont="1" applyFill="1" applyAlignment="1">
      <alignment horizontal="center" vertical="center"/>
    </xf>
    <xf numFmtId="0" fontId="3" fillId="6" borderId="1" xfId="3" applyFont="1" applyFill="1" applyBorder="1" applyAlignment="1">
      <alignment vertical="center"/>
    </xf>
    <xf numFmtId="0" fontId="3" fillId="6" borderId="1" xfId="3" applyFont="1" applyFill="1" applyBorder="1" applyAlignment="1">
      <alignment horizontal="center" vertical="center"/>
    </xf>
    <xf numFmtId="0" fontId="3" fillId="6" borderId="1" xfId="3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center" vertical="center" wrapText="1"/>
    </xf>
    <xf numFmtId="0" fontId="3" fillId="6" borderId="1" xfId="4" applyFont="1" applyFill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10" fontId="3" fillId="6" borderId="1" xfId="4" applyNumberFormat="1" applyFont="1" applyFill="1" applyBorder="1" applyAlignment="1">
      <alignment horizontal="center" vertical="center" wrapText="1"/>
    </xf>
    <xf numFmtId="0" fontId="13" fillId="2" borderId="1" xfId="1" applyFont="1" applyBorder="1" applyAlignment="1">
      <alignment horizontal="center" vertical="center" wrapText="1"/>
    </xf>
    <xf numFmtId="0" fontId="14" fillId="0" borderId="0" xfId="3" applyFont="1" applyAlignment="1">
      <alignment horizontal="left" vertical="center"/>
    </xf>
    <xf numFmtId="0" fontId="3" fillId="5" borderId="2" xfId="3" applyFont="1" applyFill="1" applyBorder="1" applyAlignment="1">
      <alignment vertical="center"/>
    </xf>
    <xf numFmtId="0" fontId="2" fillId="5" borderId="3" xfId="3" applyFont="1" applyFill="1" applyBorder="1" applyAlignment="1">
      <alignment horizontal="left" vertical="center"/>
    </xf>
    <xf numFmtId="0" fontId="3" fillId="5" borderId="3" xfId="3" applyFont="1" applyFill="1" applyBorder="1" applyAlignment="1">
      <alignment horizontal="center" vertical="center" wrapText="1"/>
    </xf>
    <xf numFmtId="0" fontId="11" fillId="5" borderId="3" xfId="4" applyFont="1" applyFill="1" applyBorder="1" applyAlignment="1">
      <alignment horizontal="center" vertical="center" wrapText="1"/>
    </xf>
    <xf numFmtId="0" fontId="3" fillId="5" borderId="3" xfId="4" applyFont="1" applyFill="1" applyBorder="1" applyAlignment="1">
      <alignment horizontal="center" vertical="center" wrapText="1"/>
    </xf>
    <xf numFmtId="0" fontId="12" fillId="5" borderId="3" xfId="4" applyFont="1" applyFill="1" applyBorder="1" applyAlignment="1">
      <alignment horizontal="center" vertical="center" wrapText="1"/>
    </xf>
    <xf numFmtId="10" fontId="3" fillId="5" borderId="3" xfId="4" applyNumberFormat="1" applyFont="1" applyFill="1" applyBorder="1" applyAlignment="1">
      <alignment horizontal="center" vertical="center" wrapText="1"/>
    </xf>
    <xf numFmtId="0" fontId="3" fillId="5" borderId="4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0" fontId="3" fillId="8" borderId="2" xfId="3" applyFont="1" applyFill="1" applyBorder="1" applyAlignment="1">
      <alignment vertical="center"/>
    </xf>
    <xf numFmtId="0" fontId="3" fillId="8" borderId="3" xfId="3" applyFont="1" applyFill="1" applyBorder="1" applyAlignment="1">
      <alignment vertical="center"/>
    </xf>
    <xf numFmtId="0" fontId="3" fillId="8" borderId="6" xfId="3" applyFont="1" applyFill="1" applyBorder="1" applyAlignment="1">
      <alignment vertical="center"/>
    </xf>
    <xf numFmtId="4" fontId="3" fillId="8" borderId="6" xfId="3" applyNumberFormat="1" applyFont="1" applyFill="1" applyBorder="1" applyAlignment="1">
      <alignment vertical="center"/>
    </xf>
    <xf numFmtId="0" fontId="3" fillId="8" borderId="6" xfId="3" applyFont="1" applyFill="1" applyBorder="1" applyAlignment="1">
      <alignment horizontal="center" vertical="center"/>
    </xf>
    <xf numFmtId="0" fontId="10" fillId="8" borderId="6" xfId="3" applyFont="1" applyFill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17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9" fillId="9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9" fillId="11" borderId="0" xfId="3" applyFont="1" applyFill="1" applyAlignment="1">
      <alignment horizontal="center" vertical="center"/>
    </xf>
    <xf numFmtId="0" fontId="20" fillId="2" borderId="0" xfId="1" applyFont="1" applyAlignment="1">
      <alignment horizontal="center" vertical="center"/>
    </xf>
    <xf numFmtId="0" fontId="21" fillId="9" borderId="0" xfId="5" applyFont="1" applyFill="1" applyAlignment="1">
      <alignment horizontal="center" vertical="center" wrapText="1"/>
    </xf>
    <xf numFmtId="0" fontId="22" fillId="11" borderId="0" xfId="5" applyFont="1" applyFill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0" fontId="23" fillId="7" borderId="0" xfId="3" applyFont="1" applyFill="1" applyAlignment="1">
      <alignment horizontal="center" vertical="center"/>
    </xf>
    <xf numFmtId="0" fontId="10" fillId="0" borderId="5" xfId="3" applyFont="1" applyFill="1" applyBorder="1" applyAlignment="1">
      <alignment vertical="center" wrapText="1"/>
    </xf>
    <xf numFmtId="0" fontId="10" fillId="0" borderId="5" xfId="3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center" vertical="center" wrapText="1"/>
    </xf>
    <xf numFmtId="4" fontId="10" fillId="0" borderId="5" xfId="3" applyNumberFormat="1" applyFont="1" applyFill="1" applyBorder="1" applyAlignment="1">
      <alignment horizontal="right" vertical="center"/>
    </xf>
    <xf numFmtId="3" fontId="10" fillId="0" borderId="5" xfId="3" applyNumberFormat="1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 wrapText="1"/>
    </xf>
    <xf numFmtId="0" fontId="14" fillId="0" borderId="5" xfId="3" applyFont="1" applyFill="1" applyBorder="1" applyAlignment="1">
      <alignment vertical="center" wrapText="1"/>
    </xf>
    <xf numFmtId="0" fontId="15" fillId="0" borderId="5" xfId="2" applyFont="1" applyFill="1" applyBorder="1" applyAlignment="1">
      <alignment vertical="center" wrapText="1"/>
    </xf>
    <xf numFmtId="0" fontId="10" fillId="0" borderId="5" xfId="3" applyFont="1" applyFill="1" applyBorder="1" applyAlignment="1">
      <alignment horizontal="center" vertical="center"/>
    </xf>
    <xf numFmtId="0" fontId="24" fillId="12" borderId="6" xfId="6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0" fillId="0" borderId="0" xfId="0" applyAlignment="1">
      <alignment vertical="center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4" fillId="13" borderId="2" xfId="0" applyFont="1" applyFill="1" applyBorder="1" applyAlignment="1"/>
    <xf numFmtId="0" fontId="14" fillId="13" borderId="3" xfId="0" applyFont="1" applyFill="1" applyBorder="1" applyAlignment="1">
      <alignment horizontal="left" vertical="center"/>
    </xf>
    <xf numFmtId="0" fontId="14" fillId="13" borderId="3" xfId="0" applyFont="1" applyFill="1" applyBorder="1" applyAlignment="1"/>
    <xf numFmtId="0" fontId="14" fillId="13" borderId="4" xfId="0" applyFont="1" applyFill="1" applyBorder="1" applyAlignment="1"/>
    <xf numFmtId="0" fontId="10" fillId="0" borderId="5" xfId="7" applyFont="1" applyBorder="1" applyAlignment="1">
      <alignment horizontal="center" vertical="center"/>
    </xf>
    <xf numFmtId="0" fontId="10" fillId="14" borderId="5" xfId="3" applyFont="1" applyFill="1" applyBorder="1" applyAlignment="1">
      <alignment vertical="center"/>
    </xf>
    <xf numFmtId="0" fontId="10" fillId="14" borderId="5" xfId="3" applyFont="1" applyFill="1" applyBorder="1" applyAlignment="1">
      <alignment horizontal="center" vertical="center"/>
    </xf>
    <xf numFmtId="3" fontId="31" fillId="0" borderId="5" xfId="8" applyNumberFormat="1" applyFont="1" applyFill="1" applyBorder="1" applyAlignment="1">
      <alignment horizontal="center" vertical="center"/>
    </xf>
    <xf numFmtId="4" fontId="32" fillId="4" borderId="5" xfId="0" applyNumberFormat="1" applyFont="1" applyFill="1" applyBorder="1" applyAlignment="1">
      <alignment vertical="center"/>
    </xf>
    <xf numFmtId="4" fontId="32" fillId="0" borderId="5" xfId="0" applyNumberFormat="1" applyFont="1" applyBorder="1" applyAlignment="1">
      <alignment vertical="center"/>
    </xf>
    <xf numFmtId="1" fontId="32" fillId="0" borderId="5" xfId="0" applyNumberFormat="1" applyFont="1" applyFill="1" applyBorder="1" applyAlignment="1">
      <alignment horizontal="center" vertical="center"/>
    </xf>
    <xf numFmtId="4" fontId="32" fillId="0" borderId="5" xfId="0" applyNumberFormat="1" applyFont="1" applyFill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10" fillId="0" borderId="6" xfId="7" applyFont="1" applyBorder="1" applyAlignment="1">
      <alignment horizontal="center" vertical="center"/>
    </xf>
    <xf numFmtId="0" fontId="10" fillId="14" borderId="6" xfId="3" applyFont="1" applyFill="1" applyBorder="1" applyAlignment="1">
      <alignment vertical="center"/>
    </xf>
    <xf numFmtId="0" fontId="10" fillId="14" borderId="6" xfId="3" applyFont="1" applyFill="1" applyBorder="1" applyAlignment="1">
      <alignment horizontal="center" vertical="center"/>
    </xf>
    <xf numFmtId="3" fontId="31" fillId="0" borderId="6" xfId="8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2" fontId="26" fillId="0" borderId="11" xfId="0" applyNumberFormat="1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vertical="center"/>
    </xf>
    <xf numFmtId="4" fontId="26" fillId="0" borderId="8" xfId="0" applyNumberFormat="1" applyFont="1" applyFill="1" applyBorder="1" applyAlignment="1">
      <alignment vertical="center"/>
    </xf>
    <xf numFmtId="4" fontId="26" fillId="0" borderId="11" xfId="0" applyNumberFormat="1" applyFont="1" applyFill="1" applyBorder="1" applyAlignment="1">
      <alignment vertical="center"/>
    </xf>
    <xf numFmtId="0" fontId="32" fillId="0" borderId="13" xfId="0" applyFont="1" applyFill="1" applyBorder="1"/>
    <xf numFmtId="0" fontId="26" fillId="0" borderId="0" xfId="0" applyFont="1" applyBorder="1" applyAlignment="1">
      <alignment horizontal="right"/>
    </xf>
    <xf numFmtId="164" fontId="33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164" fontId="3" fillId="0" borderId="0" xfId="0" applyNumberFormat="1" applyFont="1" applyBorder="1"/>
    <xf numFmtId="2" fontId="26" fillId="0" borderId="0" xfId="0" applyNumberFormat="1" applyFont="1" applyBorder="1" applyAlignment="1">
      <alignment vertical="center"/>
    </xf>
    <xf numFmtId="0" fontId="32" fillId="0" borderId="11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/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44" fillId="0" borderId="0" xfId="0" applyFont="1"/>
    <xf numFmtId="0" fontId="45" fillId="0" borderId="0" xfId="0" applyFont="1" applyAlignment="1">
      <alignment vertical="center"/>
    </xf>
    <xf numFmtId="0" fontId="46" fillId="0" borderId="0" xfId="0" applyFont="1"/>
    <xf numFmtId="0" fontId="47" fillId="0" borderId="0" xfId="0" applyFont="1" applyAlignment="1">
      <alignment vertical="center" wrapText="1"/>
    </xf>
    <xf numFmtId="2" fontId="47" fillId="0" borderId="0" xfId="0" applyNumberFormat="1" applyFont="1" applyAlignment="1">
      <alignment vertical="center" wrapText="1"/>
    </xf>
    <xf numFmtId="0" fontId="10" fillId="14" borderId="5" xfId="3" applyFont="1" applyFill="1" applyBorder="1" applyAlignment="1">
      <alignment horizontal="center" vertical="center" wrapText="1"/>
    </xf>
    <xf numFmtId="0" fontId="10" fillId="14" borderId="6" xfId="3" applyFont="1" applyFill="1" applyBorder="1" applyAlignment="1">
      <alignment horizontal="center" vertical="center" wrapText="1"/>
    </xf>
    <xf numFmtId="0" fontId="15" fillId="0" borderId="6" xfId="4" applyFont="1" applyFill="1" applyBorder="1" applyAlignment="1">
      <alignment horizontal="center" vertical="center" wrapText="1"/>
    </xf>
    <xf numFmtId="4" fontId="10" fillId="0" borderId="6" xfId="3" applyNumberFormat="1" applyFont="1" applyFill="1" applyBorder="1" applyAlignment="1">
      <alignment horizontal="right" vertical="center"/>
    </xf>
    <xf numFmtId="3" fontId="10" fillId="0" borderId="6" xfId="3" applyNumberFormat="1" applyFont="1" applyFill="1" applyBorder="1" applyAlignment="1">
      <alignment horizontal="center" vertical="center"/>
    </xf>
    <xf numFmtId="0" fontId="48" fillId="15" borderId="5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2" fillId="0" borderId="0" xfId="0" applyFont="1" applyAlignment="1"/>
    <xf numFmtId="0" fontId="0" fillId="0" borderId="0" xfId="0" applyAlignment="1"/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6" fillId="4" borderId="0" xfId="0" applyFont="1" applyFill="1" applyAlignment="1">
      <alignment horizontal="left" vertical="top" wrapText="1"/>
    </xf>
    <xf numFmtId="0" fontId="26" fillId="0" borderId="8" xfId="0" applyFont="1" applyBorder="1" applyAlignment="1">
      <alignment horizontal="right" vertical="center"/>
    </xf>
    <xf numFmtId="0" fontId="26" fillId="0" borderId="9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horizontal="right"/>
    </xf>
    <xf numFmtId="0" fontId="26" fillId="0" borderId="0" xfId="0" applyFont="1" applyFill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14" fillId="13" borderId="3" xfId="0" applyFont="1" applyFill="1" applyBorder="1" applyAlignment="1">
      <alignment horizontal="center" vertical="center"/>
    </xf>
    <xf numFmtId="0" fontId="14" fillId="13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4" borderId="0" xfId="0" applyFont="1" applyFill="1" applyAlignment="1">
      <alignment horizontal="center" vertical="center" wrapText="1"/>
    </xf>
    <xf numFmtId="0" fontId="5" fillId="14" borderId="5" xfId="3" applyFont="1" applyFill="1" applyBorder="1" applyAlignment="1">
      <alignment horizontal="left" vertical="center" wrapText="1"/>
    </xf>
    <xf numFmtId="0" fontId="5" fillId="14" borderId="6" xfId="3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</cellXfs>
  <cellStyles count="9">
    <cellStyle name="Akcent 2" xfId="2" builtinId="33"/>
    <cellStyle name="Dobry" xfId="5" builtinId="26"/>
    <cellStyle name="Neutralny" xfId="1" builtinId="28"/>
    <cellStyle name="Normalny" xfId="0" builtinId="0"/>
    <cellStyle name="Normalny 2" xfId="8"/>
    <cellStyle name="Normalny 2 3" xfId="4"/>
    <cellStyle name="Normalny 3 2" xfId="3"/>
    <cellStyle name="Normalny 4" xfId="7"/>
    <cellStyle name="Zły" xfId="6" builtinId="27"/>
  </cellStyles>
  <dxfs count="2"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137116</xdr:colOff>
      <xdr:row>36</xdr:row>
      <xdr:rowOff>624887</xdr:rowOff>
    </xdr:from>
    <xdr:to>
      <xdr:col>11</xdr:col>
      <xdr:colOff>1118454</xdr:colOff>
      <xdr:row>37</xdr:row>
      <xdr:rowOff>884659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9940637" y="17638570"/>
          <a:ext cx="1394113" cy="9813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_WYDZIALOWE\HK\Opinie%202024\6_HS_2024%20-%204%20RBLog%20Wroc&#322;aw%20-%20cz&#281;&#347;ci%20UKM,%20PK\Kalkulacja%20do%20opini%206%20UK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des739\Documents\R%20O%20K%202023\ZAPOTRZEBOWANIA%202023\0.%20ZADANIA%20W%202023%20ZROBIONE\PLAN%20DO%20ZAKUPU%20NA%202023%20-%20zatwierdzone%20plus%20oczekuja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szukiwanie cennik"/>
    </sheetNames>
    <sheetDataSet>
      <sheetData sheetId="0">
        <row r="6">
          <cell r="C6" t="str">
            <v>Tulejka</v>
          </cell>
        </row>
        <row r="7">
          <cell r="C7" t="str">
            <v>Tłok gazowy</v>
          </cell>
        </row>
        <row r="8">
          <cell r="C8" t="str">
            <v>Iglica</v>
          </cell>
        </row>
        <row r="9">
          <cell r="C9" t="str">
            <v>Sprężyna wyciągu</v>
          </cell>
        </row>
        <row r="10">
          <cell r="C10" t="str">
            <v>Kołek osi wyciągu</v>
          </cell>
        </row>
        <row r="11">
          <cell r="C11" t="str">
            <v>Lufa kompletna</v>
          </cell>
        </row>
        <row r="12">
          <cell r="C12" t="str">
            <v>Zatrzask osłony wyrzutnicy</v>
          </cell>
        </row>
        <row r="13">
          <cell r="C13" t="str">
            <v xml:space="preserve">Sprężyna powrotna   </v>
          </cell>
        </row>
        <row r="14">
          <cell r="C14" t="str">
            <v xml:space="preserve">Rolka </v>
          </cell>
        </row>
        <row r="15">
          <cell r="C15" t="str">
            <v xml:space="preserve">Lufa kompletna              </v>
          </cell>
        </row>
        <row r="16">
          <cell r="C16" t="str">
            <v xml:space="preserve">Suwadło kompletne           </v>
          </cell>
        </row>
        <row r="17">
          <cell r="C17" t="str">
            <v xml:space="preserve">Dwójnóg                     </v>
          </cell>
        </row>
        <row r="18">
          <cell r="C18" t="str">
            <v>Pojemnik amunicyjny 100</v>
          </cell>
        </row>
        <row r="19">
          <cell r="C19" t="str">
            <v xml:space="preserve">Przybornik kompletny        </v>
          </cell>
        </row>
        <row r="20">
          <cell r="C20" t="str">
            <v xml:space="preserve">Bezpiecznik                 </v>
          </cell>
        </row>
        <row r="21">
          <cell r="C21" t="str">
            <v xml:space="preserve">Skrzydełko bezpiecznika     </v>
          </cell>
        </row>
        <row r="22">
          <cell r="C22" t="str">
            <v xml:space="preserve">Tłumik płomieni             </v>
          </cell>
        </row>
        <row r="23">
          <cell r="C23" t="str">
            <v xml:space="preserve">Wyciąg                      </v>
          </cell>
        </row>
        <row r="24">
          <cell r="C24" t="str">
            <v xml:space="preserve">Sprężyna powrotna           </v>
          </cell>
        </row>
        <row r="25">
          <cell r="C25" t="str">
            <v>Pas dwupunktowy do zmod. UKM 2000P</v>
          </cell>
        </row>
        <row r="26">
          <cell r="C26" t="str">
            <v>Sprawdzian ryglowania maksymalny</v>
          </cell>
        </row>
        <row r="27">
          <cell r="C27" t="str">
            <v>Sprawdzian ryglowania minimalny</v>
          </cell>
        </row>
        <row r="28">
          <cell r="C28" t="str">
            <v xml:space="preserve">Rygiel lufy 
grupa naprawcza 4 - 12,09 [+/- 0,05] </v>
          </cell>
        </row>
        <row r="29">
          <cell r="C29" t="str">
            <v xml:space="preserve">Rygiel lufy 
grupa naprawcza 5  - 12,12 [+/- 0,05] </v>
          </cell>
        </row>
        <row r="30">
          <cell r="C30" t="str">
            <v>Rygiel lufy 
grupa naprawcza 6 - 12,15 [+/- 0,05]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FFIN"/>
      <sheetName val="TRG M10"/>
      <sheetName val="AK-47"/>
      <sheetName val="AKM,AKMS,KBKAK"/>
      <sheetName val="PKM,PK,PKMS,PKT"/>
      <sheetName val="PM-84 i 98"/>
      <sheetName val="P-83"/>
      <sheetName val="MINI-BERYL"/>
      <sheetName val="BERYL-C"/>
      <sheetName val="20230504"/>
      <sheetName val="UKM"/>
      <sheetName val="UKM (20230504)$"/>
      <sheetName val="UKM (20230504) (zc)"/>
      <sheetName val="LM60"/>
      <sheetName val="ZU-23-2 directB!G"/>
      <sheetName val="ARTY.ALL.23"/>
      <sheetName val="Gr.BN"/>
      <sheetName val="&lt;|"/>
      <sheetName val=" wycena zad 2023"/>
      <sheetName val="KRAB (2)do ZC"/>
      <sheetName val="KRAB FILTRY"/>
      <sheetName val="hełm wz.67.75"/>
      <sheetName val="SPRAWDZ. (FBŁ)"/>
      <sheetName val="zc_spr BŚ (FBŁ)"/>
      <sheetName val="SPRAWDZ.(ZMT)"/>
      <sheetName val="sprawdziany BŚ"/>
      <sheetName val="PALLAD"/>
      <sheetName val="BORALEX"/>
      <sheetName val="ZU-23-2.d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41"/>
  <sheetViews>
    <sheetView view="pageBreakPreview" topLeftCell="B1" zoomScale="60" zoomScaleNormal="70" workbookViewId="0">
      <selection activeCell="X6" sqref="X6"/>
    </sheetView>
  </sheetViews>
  <sheetFormatPr defaultColWidth="9.140625" defaultRowHeight="12.75"/>
  <cols>
    <col min="1" max="1" width="12.5703125" style="1" hidden="1" customWidth="1"/>
    <col min="2" max="2" width="5.140625" style="2" customWidth="1"/>
    <col min="3" max="3" width="18.5703125" style="2" hidden="1" customWidth="1"/>
    <col min="4" max="4" width="53.28515625" style="2" customWidth="1"/>
    <col min="5" max="5" width="38.5703125" style="2" hidden="1" customWidth="1"/>
    <col min="6" max="6" width="18" style="2" customWidth="1"/>
    <col min="7" max="7" width="13.7109375" style="2" customWidth="1"/>
    <col min="8" max="8" width="6.140625" style="2" customWidth="1"/>
    <col min="9" max="9" width="5" style="2" customWidth="1"/>
    <col min="10" max="10" width="12.28515625" style="2" customWidth="1"/>
    <col min="11" max="11" width="13.42578125" style="2" customWidth="1"/>
    <col min="12" max="12" width="7.5703125" style="2" customWidth="1"/>
    <col min="13" max="13" width="11.42578125" style="2" customWidth="1"/>
    <col min="14" max="14" width="12.140625" style="2" customWidth="1"/>
    <col min="15" max="15" width="57.140625" style="2" customWidth="1"/>
    <col min="16" max="16" width="19" style="2" hidden="1" customWidth="1"/>
    <col min="17" max="21" width="0" style="2" hidden="1" customWidth="1"/>
    <col min="22" max="16384" width="9.140625" style="2"/>
  </cols>
  <sheetData>
    <row r="1" spans="1:19">
      <c r="D1" s="3" t="s">
        <v>0</v>
      </c>
      <c r="E1" s="3"/>
      <c r="F1" s="4"/>
      <c r="O1" s="5" t="s">
        <v>1</v>
      </c>
    </row>
    <row r="2" spans="1:19" ht="21">
      <c r="D2" s="6" t="s">
        <v>2</v>
      </c>
      <c r="E2" s="6"/>
      <c r="F2" s="7" t="s">
        <v>3</v>
      </c>
      <c r="G2" s="8"/>
      <c r="H2" s="8"/>
      <c r="I2" s="8"/>
      <c r="J2" s="8"/>
      <c r="K2" s="8"/>
      <c r="L2" s="8"/>
      <c r="M2" s="8"/>
      <c r="N2" s="8"/>
      <c r="O2" s="8"/>
      <c r="P2" s="38"/>
      <c r="Q2" s="38"/>
      <c r="R2" s="38"/>
      <c r="S2" s="38"/>
    </row>
    <row r="3" spans="1:19">
      <c r="D3" s="9"/>
      <c r="E3" s="9"/>
    </row>
    <row r="4" spans="1:19" ht="30">
      <c r="A4" s="10" t="s">
        <v>4</v>
      </c>
      <c r="B4" s="11" t="s">
        <v>5</v>
      </c>
      <c r="C4" s="12" t="s">
        <v>6</v>
      </c>
      <c r="D4" s="13" t="s">
        <v>7</v>
      </c>
      <c r="E4" s="13" t="s">
        <v>8</v>
      </c>
      <c r="F4" s="13" t="s">
        <v>9</v>
      </c>
      <c r="G4" s="14" t="s">
        <v>10</v>
      </c>
      <c r="H4" s="13" t="s">
        <v>11</v>
      </c>
      <c r="I4" s="15" t="s">
        <v>12</v>
      </c>
      <c r="J4" s="16" t="s">
        <v>13</v>
      </c>
      <c r="K4" s="15" t="s">
        <v>14</v>
      </c>
      <c r="L4" s="17" t="s">
        <v>15</v>
      </c>
      <c r="M4" s="15" t="s">
        <v>16</v>
      </c>
      <c r="N4" s="15" t="s">
        <v>17</v>
      </c>
      <c r="O4" s="18" t="s">
        <v>18</v>
      </c>
      <c r="P4" s="40" t="s">
        <v>127</v>
      </c>
      <c r="Q4" s="39" t="s">
        <v>122</v>
      </c>
      <c r="R4" s="40">
        <v>2</v>
      </c>
      <c r="S4" s="41" t="s">
        <v>123</v>
      </c>
    </row>
    <row r="5" spans="1:19" ht="21" customHeight="1">
      <c r="A5" s="19" t="s">
        <v>19</v>
      </c>
      <c r="B5" s="20"/>
      <c r="C5" s="21" t="s">
        <v>19</v>
      </c>
      <c r="D5" s="22"/>
      <c r="E5" s="22"/>
      <c r="F5" s="22"/>
      <c r="G5" s="23"/>
      <c r="H5" s="22"/>
      <c r="I5" s="24"/>
      <c r="J5" s="25"/>
      <c r="K5" s="24"/>
      <c r="L5" s="26"/>
      <c r="M5" s="24"/>
      <c r="N5" s="24"/>
      <c r="O5" s="27"/>
      <c r="P5" s="42" t="s">
        <v>124</v>
      </c>
      <c r="Q5" s="43" t="s">
        <v>125</v>
      </c>
      <c r="R5" s="38"/>
      <c r="S5" s="44" t="s">
        <v>126</v>
      </c>
    </row>
    <row r="6" spans="1:19" ht="24.95" customHeight="1">
      <c r="A6" s="28" t="s">
        <v>19</v>
      </c>
      <c r="B6" s="62">
        <v>1</v>
      </c>
      <c r="C6" s="62" t="s">
        <v>20</v>
      </c>
      <c r="D6" s="47" t="s">
        <v>21</v>
      </c>
      <c r="E6" s="47" t="str">
        <f>'[1]Wyszukiwanie cennik'!C6</f>
        <v>Tulejka</v>
      </c>
      <c r="F6" s="48" t="s">
        <v>22</v>
      </c>
      <c r="G6" s="48" t="s">
        <v>23</v>
      </c>
      <c r="H6" s="49">
        <v>100</v>
      </c>
      <c r="I6" s="50" t="s">
        <v>24</v>
      </c>
      <c r="J6" s="51">
        <v>0</v>
      </c>
      <c r="K6" s="51">
        <f t="shared" ref="K6:K31" si="0">J6*H6</f>
        <v>0</v>
      </c>
      <c r="L6" s="52">
        <v>23</v>
      </c>
      <c r="M6" s="51">
        <f t="shared" ref="M6:M31" si="1">K6*L6/100</f>
        <v>0</v>
      </c>
      <c r="N6" s="51">
        <f t="shared" ref="N6:N31" si="2">K6+M6</f>
        <v>0</v>
      </c>
      <c r="O6" s="53"/>
      <c r="P6" s="4"/>
      <c r="Q6" s="45">
        <v>150</v>
      </c>
      <c r="S6" s="46">
        <v>100</v>
      </c>
    </row>
    <row r="7" spans="1:19" ht="24.95" customHeight="1">
      <c r="A7" s="28" t="s">
        <v>19</v>
      </c>
      <c r="B7" s="62">
        <v>2</v>
      </c>
      <c r="C7" s="62" t="s">
        <v>25</v>
      </c>
      <c r="D7" s="47" t="s">
        <v>26</v>
      </c>
      <c r="E7" s="47" t="str">
        <f>'[1]Wyszukiwanie cennik'!C7</f>
        <v>Tłok gazowy</v>
      </c>
      <c r="F7" s="48" t="s">
        <v>27</v>
      </c>
      <c r="G7" s="48" t="s">
        <v>28</v>
      </c>
      <c r="H7" s="49">
        <v>32</v>
      </c>
      <c r="I7" s="50" t="s">
        <v>24</v>
      </c>
      <c r="J7" s="51">
        <v>0</v>
      </c>
      <c r="K7" s="51">
        <f t="shared" si="0"/>
        <v>0</v>
      </c>
      <c r="L7" s="52">
        <v>23</v>
      </c>
      <c r="M7" s="51">
        <f t="shared" si="1"/>
        <v>0</v>
      </c>
      <c r="N7" s="51">
        <f t="shared" si="2"/>
        <v>0</v>
      </c>
      <c r="O7" s="53"/>
      <c r="P7" s="4" t="s">
        <v>128</v>
      </c>
      <c r="Q7" s="45">
        <v>50</v>
      </c>
      <c r="S7" s="46">
        <v>32</v>
      </c>
    </row>
    <row r="8" spans="1:19" ht="24.95" customHeight="1">
      <c r="A8" s="28" t="s">
        <v>19</v>
      </c>
      <c r="B8" s="62">
        <v>3</v>
      </c>
      <c r="C8" s="58" t="s">
        <v>29</v>
      </c>
      <c r="D8" s="54" t="s">
        <v>30</v>
      </c>
      <c r="E8" s="54" t="str">
        <f>'[1]Wyszukiwanie cennik'!C8</f>
        <v>Iglica</v>
      </c>
      <c r="F8" s="55" t="s">
        <v>31</v>
      </c>
      <c r="G8" s="55" t="s">
        <v>32</v>
      </c>
      <c r="H8" s="56">
        <v>5</v>
      </c>
      <c r="I8" s="50" t="s">
        <v>24</v>
      </c>
      <c r="J8" s="51">
        <v>0</v>
      </c>
      <c r="K8" s="51">
        <f t="shared" si="0"/>
        <v>0</v>
      </c>
      <c r="L8" s="52">
        <v>23</v>
      </c>
      <c r="M8" s="51">
        <f t="shared" si="1"/>
        <v>0</v>
      </c>
      <c r="N8" s="51">
        <f t="shared" si="2"/>
        <v>0</v>
      </c>
      <c r="O8" s="57"/>
      <c r="P8" s="4"/>
      <c r="Q8" s="45">
        <v>5</v>
      </c>
      <c r="S8" s="46">
        <v>5</v>
      </c>
    </row>
    <row r="9" spans="1:19" ht="24.95" customHeight="1">
      <c r="A9" s="28" t="s">
        <v>19</v>
      </c>
      <c r="B9" s="62">
        <v>4</v>
      </c>
      <c r="C9" s="58" t="s">
        <v>33</v>
      </c>
      <c r="D9" s="54" t="s">
        <v>34</v>
      </c>
      <c r="E9" s="54" t="str">
        <f>'[1]Wyszukiwanie cennik'!C9</f>
        <v>Sprężyna wyciągu</v>
      </c>
      <c r="F9" s="55" t="s">
        <v>35</v>
      </c>
      <c r="G9" s="55" t="s">
        <v>36</v>
      </c>
      <c r="H9" s="56">
        <v>80</v>
      </c>
      <c r="I9" s="50" t="s">
        <v>24</v>
      </c>
      <c r="J9" s="51">
        <v>0</v>
      </c>
      <c r="K9" s="51">
        <f t="shared" si="0"/>
        <v>0</v>
      </c>
      <c r="L9" s="52">
        <v>23</v>
      </c>
      <c r="M9" s="51">
        <f t="shared" si="1"/>
        <v>0</v>
      </c>
      <c r="N9" s="51">
        <f t="shared" si="2"/>
        <v>0</v>
      </c>
      <c r="O9" s="57"/>
      <c r="P9" s="4"/>
      <c r="Q9" s="45">
        <v>100</v>
      </c>
      <c r="S9" s="46">
        <v>80</v>
      </c>
    </row>
    <row r="10" spans="1:19" ht="24.95" customHeight="1">
      <c r="A10" s="28" t="s">
        <v>19</v>
      </c>
      <c r="B10" s="62">
        <v>5</v>
      </c>
      <c r="C10" s="62" t="s">
        <v>37</v>
      </c>
      <c r="D10" s="47" t="s">
        <v>38</v>
      </c>
      <c r="E10" s="47" t="str">
        <f>'[1]Wyszukiwanie cennik'!C10</f>
        <v>Kołek osi wyciągu</v>
      </c>
      <c r="F10" s="48" t="s">
        <v>39</v>
      </c>
      <c r="G10" s="48" t="s">
        <v>40</v>
      </c>
      <c r="H10" s="49">
        <v>50</v>
      </c>
      <c r="I10" s="50" t="s">
        <v>24</v>
      </c>
      <c r="J10" s="51">
        <v>0</v>
      </c>
      <c r="K10" s="51">
        <f t="shared" si="0"/>
        <v>0</v>
      </c>
      <c r="L10" s="52">
        <v>23</v>
      </c>
      <c r="M10" s="51">
        <f t="shared" si="1"/>
        <v>0</v>
      </c>
      <c r="N10" s="51">
        <f t="shared" si="2"/>
        <v>0</v>
      </c>
      <c r="O10" s="53"/>
      <c r="P10" s="4"/>
      <c r="Q10" s="45">
        <v>70</v>
      </c>
      <c r="S10" s="46">
        <v>50</v>
      </c>
    </row>
    <row r="11" spans="1:19" ht="24.95" customHeight="1">
      <c r="A11" s="28" t="s">
        <v>19</v>
      </c>
      <c r="B11" s="62">
        <v>6</v>
      </c>
      <c r="C11" s="62" t="s">
        <v>41</v>
      </c>
      <c r="D11" s="47" t="s">
        <v>42</v>
      </c>
      <c r="E11" s="47" t="str">
        <f>'[1]Wyszukiwanie cennik'!C11</f>
        <v>Lufa kompletna</v>
      </c>
      <c r="F11" s="48" t="s">
        <v>43</v>
      </c>
      <c r="G11" s="48" t="s">
        <v>44</v>
      </c>
      <c r="H11" s="49">
        <v>16</v>
      </c>
      <c r="I11" s="50" t="s">
        <v>24</v>
      </c>
      <c r="J11" s="51">
        <v>0</v>
      </c>
      <c r="K11" s="51">
        <f t="shared" si="0"/>
        <v>0</v>
      </c>
      <c r="L11" s="52">
        <v>23</v>
      </c>
      <c r="M11" s="51">
        <f t="shared" si="1"/>
        <v>0</v>
      </c>
      <c r="N11" s="51">
        <f t="shared" si="2"/>
        <v>0</v>
      </c>
      <c r="O11" s="53"/>
      <c r="P11" s="4"/>
      <c r="Q11" s="45">
        <v>20</v>
      </c>
      <c r="S11" s="46">
        <v>16</v>
      </c>
    </row>
    <row r="12" spans="1:19" ht="24.95" customHeight="1">
      <c r="A12" s="28" t="s">
        <v>19</v>
      </c>
      <c r="B12" s="62">
        <v>7</v>
      </c>
      <c r="C12" s="58" t="s">
        <v>45</v>
      </c>
      <c r="D12" s="54" t="s">
        <v>46</v>
      </c>
      <c r="E12" s="54" t="str">
        <f>'[1]Wyszukiwanie cennik'!C12</f>
        <v>Zatrzask osłony wyrzutnicy</v>
      </c>
      <c r="F12" s="55" t="s">
        <v>47</v>
      </c>
      <c r="G12" s="55" t="s">
        <v>48</v>
      </c>
      <c r="H12" s="56">
        <v>10</v>
      </c>
      <c r="I12" s="50" t="s">
        <v>24</v>
      </c>
      <c r="J12" s="51">
        <v>0</v>
      </c>
      <c r="K12" s="51">
        <f t="shared" si="0"/>
        <v>0</v>
      </c>
      <c r="L12" s="52">
        <v>23</v>
      </c>
      <c r="M12" s="51">
        <f t="shared" si="1"/>
        <v>0</v>
      </c>
      <c r="N12" s="51">
        <f t="shared" si="2"/>
        <v>0</v>
      </c>
      <c r="O12" s="57"/>
      <c r="P12" s="4"/>
      <c r="Q12" s="45">
        <v>10</v>
      </c>
      <c r="S12" s="46">
        <v>10</v>
      </c>
    </row>
    <row r="13" spans="1:19" ht="24.95" customHeight="1">
      <c r="A13" s="28" t="s">
        <v>19</v>
      </c>
      <c r="B13" s="62">
        <v>8</v>
      </c>
      <c r="C13" s="58" t="s">
        <v>49</v>
      </c>
      <c r="D13" s="54" t="s">
        <v>50</v>
      </c>
      <c r="E13" s="54" t="str">
        <f>'[1]Wyszukiwanie cennik'!C13</f>
        <v xml:space="preserve">Sprężyna powrotna   </v>
      </c>
      <c r="F13" s="55" t="s">
        <v>51</v>
      </c>
      <c r="G13" s="55" t="s">
        <v>52</v>
      </c>
      <c r="H13" s="56">
        <v>20</v>
      </c>
      <c r="I13" s="50" t="s">
        <v>24</v>
      </c>
      <c r="J13" s="51">
        <v>0</v>
      </c>
      <c r="K13" s="51">
        <f t="shared" si="0"/>
        <v>0</v>
      </c>
      <c r="L13" s="52">
        <v>23</v>
      </c>
      <c r="M13" s="51">
        <f t="shared" si="1"/>
        <v>0</v>
      </c>
      <c r="N13" s="51">
        <f t="shared" si="2"/>
        <v>0</v>
      </c>
      <c r="O13" s="57"/>
      <c r="P13" s="4" t="s">
        <v>129</v>
      </c>
      <c r="Q13" s="45">
        <v>25</v>
      </c>
      <c r="S13" s="46">
        <v>20</v>
      </c>
    </row>
    <row r="14" spans="1:19" ht="43.5" customHeight="1">
      <c r="A14" s="28" t="s">
        <v>19</v>
      </c>
      <c r="B14" s="62">
        <v>9</v>
      </c>
      <c r="C14" s="58" t="s">
        <v>53</v>
      </c>
      <c r="D14" s="54" t="s">
        <v>54</v>
      </c>
      <c r="E14" s="54" t="str">
        <f>'[1]Wyszukiwanie cennik'!C14</f>
        <v xml:space="preserve">Rolka </v>
      </c>
      <c r="F14" s="55" t="s">
        <v>55</v>
      </c>
      <c r="G14" s="55" t="s">
        <v>56</v>
      </c>
      <c r="H14" s="56">
        <v>2</v>
      </c>
      <c r="I14" s="50" t="s">
        <v>24</v>
      </c>
      <c r="J14" s="51">
        <v>0</v>
      </c>
      <c r="K14" s="51">
        <f t="shared" si="0"/>
        <v>0</v>
      </c>
      <c r="L14" s="52">
        <v>23</v>
      </c>
      <c r="M14" s="51">
        <f t="shared" si="1"/>
        <v>0</v>
      </c>
      <c r="N14" s="51">
        <f t="shared" si="2"/>
        <v>0</v>
      </c>
      <c r="O14" s="54" t="s">
        <v>57</v>
      </c>
      <c r="P14" s="4"/>
      <c r="Q14" s="45">
        <v>2</v>
      </c>
      <c r="S14" s="46">
        <v>2</v>
      </c>
    </row>
    <row r="15" spans="1:19" ht="24" customHeight="1">
      <c r="A15" s="28"/>
      <c r="B15" s="62">
        <v>10</v>
      </c>
      <c r="C15" s="63" t="s">
        <v>130</v>
      </c>
      <c r="D15" s="59" t="s">
        <v>59</v>
      </c>
      <c r="E15" s="54" t="s">
        <v>60</v>
      </c>
      <c r="F15" s="55" t="s">
        <v>61</v>
      </c>
      <c r="G15" s="55" t="s">
        <v>62</v>
      </c>
      <c r="H15" s="56">
        <v>2</v>
      </c>
      <c r="I15" s="50" t="s">
        <v>24</v>
      </c>
      <c r="J15" s="51">
        <v>0</v>
      </c>
      <c r="K15" s="51">
        <v>430</v>
      </c>
      <c r="L15" s="52">
        <v>23</v>
      </c>
      <c r="M15" s="51">
        <v>98.9</v>
      </c>
      <c r="N15" s="51">
        <v>528.9</v>
      </c>
      <c r="O15" s="54" t="s">
        <v>63</v>
      </c>
      <c r="P15" s="4"/>
      <c r="Q15" s="45">
        <v>2</v>
      </c>
      <c r="S15" s="46">
        <v>2</v>
      </c>
    </row>
    <row r="16" spans="1:19" ht="24.95" customHeight="1">
      <c r="A16" s="28" t="s">
        <v>19</v>
      </c>
      <c r="B16" s="62">
        <v>11</v>
      </c>
      <c r="C16" s="58" t="s">
        <v>64</v>
      </c>
      <c r="D16" s="54" t="s">
        <v>65</v>
      </c>
      <c r="E16" s="54" t="str">
        <f>'[1]Wyszukiwanie cennik'!C15</f>
        <v xml:space="preserve">Lufa kompletna              </v>
      </c>
      <c r="F16" s="55" t="s">
        <v>66</v>
      </c>
      <c r="G16" s="55" t="s">
        <v>58</v>
      </c>
      <c r="H16" s="56">
        <v>5</v>
      </c>
      <c r="I16" s="50" t="s">
        <v>24</v>
      </c>
      <c r="J16" s="51">
        <v>0</v>
      </c>
      <c r="K16" s="51">
        <f t="shared" si="0"/>
        <v>0</v>
      </c>
      <c r="L16" s="52">
        <v>23</v>
      </c>
      <c r="M16" s="51">
        <f t="shared" si="1"/>
        <v>0</v>
      </c>
      <c r="N16" s="51">
        <f t="shared" si="2"/>
        <v>0</v>
      </c>
      <c r="O16" s="57"/>
      <c r="P16" s="4"/>
      <c r="Q16" s="45">
        <v>5</v>
      </c>
      <c r="S16" s="46">
        <v>5</v>
      </c>
    </row>
    <row r="17" spans="1:19" ht="24.95" customHeight="1">
      <c r="A17" s="28" t="s">
        <v>19</v>
      </c>
      <c r="B17" s="62">
        <v>12</v>
      </c>
      <c r="C17" s="58" t="s">
        <v>67</v>
      </c>
      <c r="D17" s="54" t="s">
        <v>68</v>
      </c>
      <c r="E17" s="54" t="str">
        <f>'[1]Wyszukiwanie cennik'!C16</f>
        <v xml:space="preserve">Suwadło kompletne           </v>
      </c>
      <c r="F17" s="55" t="s">
        <v>69</v>
      </c>
      <c r="G17" s="55" t="s">
        <v>58</v>
      </c>
      <c r="H17" s="56">
        <v>2</v>
      </c>
      <c r="I17" s="50" t="s">
        <v>24</v>
      </c>
      <c r="J17" s="51">
        <v>0</v>
      </c>
      <c r="K17" s="51">
        <f t="shared" si="0"/>
        <v>0</v>
      </c>
      <c r="L17" s="52">
        <v>23</v>
      </c>
      <c r="M17" s="51">
        <f t="shared" si="1"/>
        <v>0</v>
      </c>
      <c r="N17" s="51">
        <f t="shared" si="2"/>
        <v>0</v>
      </c>
      <c r="O17" s="57"/>
      <c r="P17" s="4"/>
      <c r="Q17" s="45">
        <v>2</v>
      </c>
      <c r="S17" s="46">
        <v>2</v>
      </c>
    </row>
    <row r="18" spans="1:19" ht="24.95" customHeight="1">
      <c r="A18" s="28" t="s">
        <v>19</v>
      </c>
      <c r="B18" s="62">
        <v>13</v>
      </c>
      <c r="C18" s="62" t="s">
        <v>70</v>
      </c>
      <c r="D18" s="47" t="s">
        <v>71</v>
      </c>
      <c r="E18" s="47" t="str">
        <f>'[1]Wyszukiwanie cennik'!C17</f>
        <v xml:space="preserve">Dwójnóg                     </v>
      </c>
      <c r="F18" s="48" t="s">
        <v>72</v>
      </c>
      <c r="G18" s="48" t="s">
        <v>58</v>
      </c>
      <c r="H18" s="49">
        <v>10</v>
      </c>
      <c r="I18" s="50" t="s">
        <v>24</v>
      </c>
      <c r="J18" s="51">
        <v>0</v>
      </c>
      <c r="K18" s="51">
        <f t="shared" si="0"/>
        <v>0</v>
      </c>
      <c r="L18" s="52">
        <v>23</v>
      </c>
      <c r="M18" s="51">
        <f t="shared" si="1"/>
        <v>0</v>
      </c>
      <c r="N18" s="51">
        <f t="shared" si="2"/>
        <v>0</v>
      </c>
      <c r="O18" s="53"/>
      <c r="P18" s="4"/>
      <c r="Q18" s="45">
        <v>10</v>
      </c>
      <c r="S18" s="46">
        <v>10</v>
      </c>
    </row>
    <row r="19" spans="1:19" ht="24.95" customHeight="1">
      <c r="A19" s="28" t="s">
        <v>19</v>
      </c>
      <c r="B19" s="62">
        <v>14</v>
      </c>
      <c r="C19" s="62" t="s">
        <v>73</v>
      </c>
      <c r="D19" s="47" t="s">
        <v>74</v>
      </c>
      <c r="E19" s="47" t="str">
        <f>'[1]Wyszukiwanie cennik'!C18</f>
        <v>Pojemnik amunicyjny 100</v>
      </c>
      <c r="F19" s="48" t="s">
        <v>75</v>
      </c>
      <c r="G19" s="48" t="s">
        <v>58</v>
      </c>
      <c r="H19" s="49">
        <v>5</v>
      </c>
      <c r="I19" s="50" t="s">
        <v>24</v>
      </c>
      <c r="J19" s="51">
        <v>0</v>
      </c>
      <c r="K19" s="51">
        <f t="shared" si="0"/>
        <v>0</v>
      </c>
      <c r="L19" s="52">
        <v>23</v>
      </c>
      <c r="M19" s="51">
        <f t="shared" si="1"/>
        <v>0</v>
      </c>
      <c r="N19" s="51">
        <f t="shared" si="2"/>
        <v>0</v>
      </c>
      <c r="O19" s="53"/>
      <c r="P19" s="4"/>
      <c r="Q19" s="45">
        <v>5</v>
      </c>
      <c r="S19" s="46">
        <v>5</v>
      </c>
    </row>
    <row r="20" spans="1:19" ht="24.95" customHeight="1">
      <c r="A20" s="28" t="s">
        <v>19</v>
      </c>
      <c r="B20" s="62">
        <v>15</v>
      </c>
      <c r="C20" s="62" t="s">
        <v>76</v>
      </c>
      <c r="D20" s="47" t="s">
        <v>77</v>
      </c>
      <c r="E20" s="47" t="str">
        <f>'[1]Wyszukiwanie cennik'!C19</f>
        <v xml:space="preserve">Przybornik kompletny        </v>
      </c>
      <c r="F20" s="48" t="s">
        <v>78</v>
      </c>
      <c r="G20" s="48" t="s">
        <v>58</v>
      </c>
      <c r="H20" s="49">
        <v>10</v>
      </c>
      <c r="I20" s="50" t="s">
        <v>24</v>
      </c>
      <c r="J20" s="51">
        <v>0</v>
      </c>
      <c r="K20" s="51">
        <f t="shared" si="0"/>
        <v>0</v>
      </c>
      <c r="L20" s="52">
        <v>23</v>
      </c>
      <c r="M20" s="51">
        <f t="shared" si="1"/>
        <v>0</v>
      </c>
      <c r="N20" s="51">
        <f t="shared" si="2"/>
        <v>0</v>
      </c>
      <c r="O20" s="53"/>
      <c r="P20" s="4"/>
      <c r="Q20" s="45">
        <v>10</v>
      </c>
      <c r="S20" s="46">
        <v>10</v>
      </c>
    </row>
    <row r="21" spans="1:19" ht="24.95" customHeight="1">
      <c r="A21" s="28" t="s">
        <v>19</v>
      </c>
      <c r="B21" s="62">
        <v>16</v>
      </c>
      <c r="C21" s="62" t="s">
        <v>79</v>
      </c>
      <c r="D21" s="47" t="s">
        <v>80</v>
      </c>
      <c r="E21" s="47" t="str">
        <f>'[1]Wyszukiwanie cennik'!C20</f>
        <v xml:space="preserve">Bezpiecznik                 </v>
      </c>
      <c r="F21" s="48" t="s">
        <v>81</v>
      </c>
      <c r="G21" s="48" t="s">
        <v>58</v>
      </c>
      <c r="H21" s="49">
        <v>5</v>
      </c>
      <c r="I21" s="50" t="s">
        <v>24</v>
      </c>
      <c r="J21" s="51">
        <v>0</v>
      </c>
      <c r="K21" s="51">
        <f t="shared" si="0"/>
        <v>0</v>
      </c>
      <c r="L21" s="52">
        <v>23</v>
      </c>
      <c r="M21" s="51">
        <f t="shared" si="1"/>
        <v>0</v>
      </c>
      <c r="N21" s="51">
        <f t="shared" si="2"/>
        <v>0</v>
      </c>
      <c r="O21" s="53"/>
      <c r="P21" s="4"/>
      <c r="Q21" s="45">
        <v>5</v>
      </c>
      <c r="S21" s="46">
        <v>5</v>
      </c>
    </row>
    <row r="22" spans="1:19" ht="24.95" customHeight="1">
      <c r="A22" s="28" t="s">
        <v>19</v>
      </c>
      <c r="B22" s="62">
        <v>17</v>
      </c>
      <c r="C22" s="62" t="s">
        <v>82</v>
      </c>
      <c r="D22" s="47" t="s">
        <v>83</v>
      </c>
      <c r="E22" s="47" t="str">
        <f>'[1]Wyszukiwanie cennik'!C21</f>
        <v xml:space="preserve">Skrzydełko bezpiecznika     </v>
      </c>
      <c r="F22" s="48" t="s">
        <v>84</v>
      </c>
      <c r="G22" s="48" t="s">
        <v>58</v>
      </c>
      <c r="H22" s="49">
        <v>5</v>
      </c>
      <c r="I22" s="50" t="s">
        <v>24</v>
      </c>
      <c r="J22" s="51">
        <v>0</v>
      </c>
      <c r="K22" s="51">
        <f t="shared" si="0"/>
        <v>0</v>
      </c>
      <c r="L22" s="52">
        <v>23</v>
      </c>
      <c r="M22" s="51">
        <f t="shared" si="1"/>
        <v>0</v>
      </c>
      <c r="N22" s="51">
        <f t="shared" si="2"/>
        <v>0</v>
      </c>
      <c r="O22" s="53"/>
      <c r="P22" s="4"/>
      <c r="Q22" s="45">
        <v>5</v>
      </c>
      <c r="S22" s="46">
        <v>5</v>
      </c>
    </row>
    <row r="23" spans="1:19" ht="24.95" customHeight="1">
      <c r="A23" s="28" t="s">
        <v>19</v>
      </c>
      <c r="B23" s="62">
        <v>18</v>
      </c>
      <c r="C23" s="62" t="s">
        <v>85</v>
      </c>
      <c r="D23" s="47" t="s">
        <v>86</v>
      </c>
      <c r="E23" s="47" t="str">
        <f>'[1]Wyszukiwanie cennik'!C22</f>
        <v xml:space="preserve">Tłumik płomieni             </v>
      </c>
      <c r="F23" s="48" t="s">
        <v>87</v>
      </c>
      <c r="G23" s="48" t="s">
        <v>58</v>
      </c>
      <c r="H23" s="49">
        <v>5</v>
      </c>
      <c r="I23" s="50" t="s">
        <v>24</v>
      </c>
      <c r="J23" s="51">
        <v>0</v>
      </c>
      <c r="K23" s="51">
        <f t="shared" si="0"/>
        <v>0</v>
      </c>
      <c r="L23" s="52">
        <v>23</v>
      </c>
      <c r="M23" s="51">
        <f t="shared" si="1"/>
        <v>0</v>
      </c>
      <c r="N23" s="51">
        <f t="shared" si="2"/>
        <v>0</v>
      </c>
      <c r="O23" s="53"/>
      <c r="P23" s="4"/>
      <c r="Q23" s="45">
        <v>5</v>
      </c>
      <c r="S23" s="46">
        <v>5</v>
      </c>
    </row>
    <row r="24" spans="1:19" ht="24.95" customHeight="1">
      <c r="A24" s="28" t="s">
        <v>19</v>
      </c>
      <c r="B24" s="62">
        <v>19</v>
      </c>
      <c r="C24" s="62" t="s">
        <v>88</v>
      </c>
      <c r="D24" s="47" t="s">
        <v>89</v>
      </c>
      <c r="E24" s="47" t="str">
        <f>'[1]Wyszukiwanie cennik'!C23</f>
        <v xml:space="preserve">Wyciąg                      </v>
      </c>
      <c r="F24" s="48" t="s">
        <v>90</v>
      </c>
      <c r="G24" s="48" t="s">
        <v>58</v>
      </c>
      <c r="H24" s="49">
        <v>10</v>
      </c>
      <c r="I24" s="50" t="s">
        <v>24</v>
      </c>
      <c r="J24" s="51">
        <v>0</v>
      </c>
      <c r="K24" s="51">
        <f t="shared" si="0"/>
        <v>0</v>
      </c>
      <c r="L24" s="52">
        <v>23</v>
      </c>
      <c r="M24" s="51">
        <f t="shared" si="1"/>
        <v>0</v>
      </c>
      <c r="N24" s="51">
        <f t="shared" si="2"/>
        <v>0</v>
      </c>
      <c r="O24" s="53"/>
      <c r="P24" s="4"/>
      <c r="Q24" s="45">
        <v>10</v>
      </c>
      <c r="S24" s="46">
        <v>10</v>
      </c>
    </row>
    <row r="25" spans="1:19" ht="24.95" customHeight="1">
      <c r="A25" s="28" t="s">
        <v>19</v>
      </c>
      <c r="B25" s="58">
        <v>20</v>
      </c>
      <c r="C25" s="58" t="s">
        <v>91</v>
      </c>
      <c r="D25" s="54" t="s">
        <v>92</v>
      </c>
      <c r="E25" s="54" t="str">
        <f>'[1]Wyszukiwanie cennik'!C24</f>
        <v xml:space="preserve">Sprężyna powrotna           </v>
      </c>
      <c r="F25" s="55" t="s">
        <v>93</v>
      </c>
      <c r="G25" s="55" t="s">
        <v>58</v>
      </c>
      <c r="H25" s="56">
        <v>10</v>
      </c>
      <c r="I25" s="130" t="s">
        <v>24</v>
      </c>
      <c r="J25" s="131">
        <v>0</v>
      </c>
      <c r="K25" s="131">
        <f t="shared" si="0"/>
        <v>0</v>
      </c>
      <c r="L25" s="132">
        <v>23</v>
      </c>
      <c r="M25" s="131">
        <f t="shared" si="1"/>
        <v>0</v>
      </c>
      <c r="N25" s="131">
        <f t="shared" si="2"/>
        <v>0</v>
      </c>
      <c r="O25" s="53"/>
      <c r="P25" s="4"/>
      <c r="Q25" s="45">
        <v>10</v>
      </c>
      <c r="S25" s="46">
        <v>10</v>
      </c>
    </row>
    <row r="26" spans="1:19" ht="44.25" customHeight="1">
      <c r="A26" s="28" t="s">
        <v>19</v>
      </c>
      <c r="B26" s="62">
        <v>21</v>
      </c>
      <c r="C26" s="62" t="s">
        <v>94</v>
      </c>
      <c r="D26" s="47" t="s">
        <v>95</v>
      </c>
      <c r="E26" s="47" t="str">
        <f>'[1]Wyszukiwanie cennik'!C25</f>
        <v>Pas dwupunktowy do zmod. UKM 2000P</v>
      </c>
      <c r="F26" s="48" t="s">
        <v>96</v>
      </c>
      <c r="G26" s="133" t="s">
        <v>97</v>
      </c>
      <c r="H26" s="49">
        <v>20</v>
      </c>
      <c r="I26" s="50" t="s">
        <v>24</v>
      </c>
      <c r="J26" s="51">
        <v>0</v>
      </c>
      <c r="K26" s="51">
        <f t="shared" si="0"/>
        <v>0</v>
      </c>
      <c r="L26" s="52">
        <v>23</v>
      </c>
      <c r="M26" s="51">
        <f t="shared" si="1"/>
        <v>0</v>
      </c>
      <c r="N26" s="51">
        <f t="shared" si="2"/>
        <v>0</v>
      </c>
      <c r="O26" s="53"/>
      <c r="P26" s="4"/>
      <c r="Q26" s="45">
        <v>25</v>
      </c>
      <c r="S26" s="46">
        <v>20</v>
      </c>
    </row>
    <row r="27" spans="1:19" ht="24.95" customHeight="1">
      <c r="A27" s="28" t="s">
        <v>19</v>
      </c>
      <c r="B27" s="62">
        <v>22</v>
      </c>
      <c r="C27" s="62" t="s">
        <v>98</v>
      </c>
      <c r="D27" s="47" t="s">
        <v>99</v>
      </c>
      <c r="E27" s="47" t="str">
        <f>'[1]Wyszukiwanie cennik'!C26</f>
        <v>Sprawdzian ryglowania maksymalny</v>
      </c>
      <c r="F27" s="48" t="s">
        <v>100</v>
      </c>
      <c r="G27" s="48" t="s">
        <v>100</v>
      </c>
      <c r="H27" s="49">
        <v>2</v>
      </c>
      <c r="I27" s="50" t="s">
        <v>24</v>
      </c>
      <c r="J27" s="51">
        <v>0</v>
      </c>
      <c r="K27" s="51">
        <f t="shared" si="0"/>
        <v>0</v>
      </c>
      <c r="L27" s="52">
        <v>23</v>
      </c>
      <c r="M27" s="51">
        <f t="shared" si="1"/>
        <v>0</v>
      </c>
      <c r="N27" s="51">
        <f t="shared" si="2"/>
        <v>0</v>
      </c>
      <c r="O27" s="53"/>
      <c r="P27" s="4"/>
      <c r="Q27" s="45">
        <v>2</v>
      </c>
      <c r="S27" s="46">
        <v>2</v>
      </c>
    </row>
    <row r="28" spans="1:19" ht="24.95" customHeight="1">
      <c r="A28" s="28" t="s">
        <v>19</v>
      </c>
      <c r="B28" s="62">
        <v>23</v>
      </c>
      <c r="C28" s="62" t="s">
        <v>101</v>
      </c>
      <c r="D28" s="47" t="s">
        <v>102</v>
      </c>
      <c r="E28" s="47" t="str">
        <f>'[1]Wyszukiwanie cennik'!C27</f>
        <v>Sprawdzian ryglowania minimalny</v>
      </c>
      <c r="F28" s="48" t="s">
        <v>103</v>
      </c>
      <c r="G28" s="48" t="s">
        <v>201</v>
      </c>
      <c r="H28" s="49">
        <v>1</v>
      </c>
      <c r="I28" s="50" t="s">
        <v>24</v>
      </c>
      <c r="J28" s="51">
        <v>0</v>
      </c>
      <c r="K28" s="51">
        <f t="shared" si="0"/>
        <v>0</v>
      </c>
      <c r="L28" s="52">
        <v>23</v>
      </c>
      <c r="M28" s="51">
        <f t="shared" si="1"/>
        <v>0</v>
      </c>
      <c r="N28" s="51">
        <f t="shared" si="2"/>
        <v>0</v>
      </c>
      <c r="O28" s="53"/>
      <c r="P28" s="4"/>
      <c r="Q28" s="45">
        <v>1</v>
      </c>
      <c r="S28" s="46">
        <v>1</v>
      </c>
    </row>
    <row r="29" spans="1:19" ht="33" customHeight="1">
      <c r="A29" s="28" t="s">
        <v>19</v>
      </c>
      <c r="B29" s="62">
        <v>24</v>
      </c>
      <c r="C29" s="62" t="s">
        <v>104</v>
      </c>
      <c r="D29" s="47" t="s">
        <v>105</v>
      </c>
      <c r="E29" s="60" t="str">
        <f>'[1]Wyszukiwanie cennik'!C28</f>
        <v xml:space="preserve">Rygiel lufy 
grupa naprawcza 4 - 12,09 [+/- 0,05] </v>
      </c>
      <c r="F29" s="48" t="s">
        <v>106</v>
      </c>
      <c r="G29" s="48" t="s">
        <v>58</v>
      </c>
      <c r="H29" s="49">
        <v>32</v>
      </c>
      <c r="I29" s="50" t="s">
        <v>24</v>
      </c>
      <c r="J29" s="51">
        <v>0</v>
      </c>
      <c r="K29" s="51">
        <f t="shared" si="0"/>
        <v>0</v>
      </c>
      <c r="L29" s="52">
        <v>23</v>
      </c>
      <c r="M29" s="51">
        <f t="shared" si="1"/>
        <v>0</v>
      </c>
      <c r="N29" s="51">
        <f t="shared" si="2"/>
        <v>0</v>
      </c>
      <c r="O29" s="61" t="s">
        <v>107</v>
      </c>
      <c r="P29" s="4"/>
      <c r="Q29" s="45">
        <v>37</v>
      </c>
      <c r="S29" s="46">
        <v>32</v>
      </c>
    </row>
    <row r="30" spans="1:19" ht="32.25" customHeight="1">
      <c r="A30" s="28" t="s">
        <v>19</v>
      </c>
      <c r="B30" s="62">
        <v>25</v>
      </c>
      <c r="C30" s="62" t="s">
        <v>108</v>
      </c>
      <c r="D30" s="47" t="s">
        <v>109</v>
      </c>
      <c r="E30" s="60" t="str">
        <f>'[1]Wyszukiwanie cennik'!C29</f>
        <v xml:space="preserve">Rygiel lufy 
grupa naprawcza 5  - 12,12 [+/- 0,05] </v>
      </c>
      <c r="F30" s="48" t="s">
        <v>110</v>
      </c>
      <c r="G30" s="48" t="s">
        <v>58</v>
      </c>
      <c r="H30" s="49">
        <v>32</v>
      </c>
      <c r="I30" s="50" t="s">
        <v>24</v>
      </c>
      <c r="J30" s="51">
        <v>0</v>
      </c>
      <c r="K30" s="51">
        <f t="shared" si="0"/>
        <v>0</v>
      </c>
      <c r="L30" s="52">
        <v>23</v>
      </c>
      <c r="M30" s="51">
        <f t="shared" si="1"/>
        <v>0</v>
      </c>
      <c r="N30" s="51">
        <f t="shared" si="2"/>
        <v>0</v>
      </c>
      <c r="O30" s="61" t="s">
        <v>111</v>
      </c>
      <c r="P30" s="4"/>
      <c r="Q30" s="45">
        <v>37</v>
      </c>
      <c r="S30" s="46">
        <v>32</v>
      </c>
    </row>
    <row r="31" spans="1:19" ht="32.25" customHeight="1">
      <c r="A31" s="28" t="s">
        <v>19</v>
      </c>
      <c r="B31" s="62">
        <v>26</v>
      </c>
      <c r="C31" s="62" t="s">
        <v>112</v>
      </c>
      <c r="D31" s="47" t="s">
        <v>113</v>
      </c>
      <c r="E31" s="60" t="str">
        <f>'[1]Wyszukiwanie cennik'!C30</f>
        <v>Rygiel lufy 
grupa naprawcza 6 - 12,15 [+/- 0,05]</v>
      </c>
      <c r="F31" s="48" t="s">
        <v>114</v>
      </c>
      <c r="G31" s="48" t="s">
        <v>58</v>
      </c>
      <c r="H31" s="49">
        <v>32</v>
      </c>
      <c r="I31" s="50" t="s">
        <v>24</v>
      </c>
      <c r="J31" s="51">
        <v>0</v>
      </c>
      <c r="K31" s="51">
        <f t="shared" si="0"/>
        <v>0</v>
      </c>
      <c r="L31" s="52">
        <v>23</v>
      </c>
      <c r="M31" s="51">
        <f t="shared" si="1"/>
        <v>0</v>
      </c>
      <c r="N31" s="51">
        <f t="shared" si="2"/>
        <v>0</v>
      </c>
      <c r="O31" s="61" t="s">
        <v>115</v>
      </c>
      <c r="P31" s="4"/>
      <c r="Q31" s="45">
        <v>43</v>
      </c>
      <c r="S31" s="46">
        <v>32</v>
      </c>
    </row>
    <row r="32" spans="1:19" ht="24" customHeight="1">
      <c r="A32" s="19" t="s">
        <v>19</v>
      </c>
      <c r="B32" s="29"/>
      <c r="C32" s="30" t="s">
        <v>19</v>
      </c>
      <c r="D32" s="30"/>
      <c r="E32" s="30"/>
      <c r="F32" s="30"/>
      <c r="G32" s="30"/>
      <c r="H32" s="30"/>
      <c r="I32" s="30"/>
      <c r="J32" s="31"/>
      <c r="K32" s="32">
        <f>SUM(K6:K31)</f>
        <v>430</v>
      </c>
      <c r="L32" s="33" t="s">
        <v>116</v>
      </c>
      <c r="M32" s="32">
        <f>SUM(M6:M31)</f>
        <v>98.9</v>
      </c>
      <c r="N32" s="32">
        <f>SUM(N6:N31)</f>
        <v>528.9</v>
      </c>
      <c r="O32" s="34"/>
    </row>
    <row r="36" spans="4:6" ht="15.75">
      <c r="D36" s="35"/>
      <c r="E36" s="35"/>
      <c r="F36" s="36" t="s">
        <v>117</v>
      </c>
    </row>
    <row r="38" spans="4:6" ht="15">
      <c r="F38" s="37" t="s">
        <v>118</v>
      </c>
    </row>
    <row r="39" spans="4:6" ht="15">
      <c r="F39" s="37" t="s">
        <v>119</v>
      </c>
    </row>
    <row r="40" spans="4:6" ht="15">
      <c r="F40" s="37" t="s">
        <v>120</v>
      </c>
    </row>
    <row r="41" spans="4:6" ht="15">
      <c r="F41" s="37" t="s">
        <v>121</v>
      </c>
    </row>
  </sheetData>
  <autoFilter ref="A5:S32"/>
  <conditionalFormatting sqref="C6:C31">
    <cfRule type="duplicateValues" dxfId="1" priority="2"/>
  </conditionalFormatting>
  <pageMargins left="0.70866141732283472" right="0.70866141732283472" top="0.74803149606299213" bottom="0.74803149606299213" header="0.31496062992125984" footer="0.31496062992125984"/>
  <pageSetup paperSize="9" scale="82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2FA0573-7D48-4342-BF76-BD23D59B988B}">
            <xm:f>COUNTIFS('C:\Users\dmodes739\Documents\R O K 2023\ZAPOTRZEBOWANIA 2023\0. ZADANIA W 2023 ZROBIONE\[PLAN DO ZAKUPU NA 2023 - zatwierdzone plus oczekujace.xlsx]20230504'!#REF!,$C6)</xm:f>
            <x14:dxf>
              <fill>
                <patternFill>
                  <bgColor theme="7" tint="0.59996337778862885"/>
                </patternFill>
              </fill>
            </x14:dxf>
          </x14:cfRule>
          <xm:sqref>C6:C31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3"/>
  <sheetViews>
    <sheetView view="pageBreakPreview" topLeftCell="A16" zoomScale="75" zoomScaleNormal="100" zoomScaleSheetLayoutView="75" workbookViewId="0">
      <selection activeCell="B39" sqref="B39:N39"/>
    </sheetView>
  </sheetViews>
  <sheetFormatPr defaultRowHeight="15"/>
  <cols>
    <col min="1" max="1" width="4.7109375" customWidth="1"/>
    <col min="2" max="2" width="3.85546875" style="67" customWidth="1"/>
    <col min="3" max="3" width="41.5703125" customWidth="1"/>
    <col min="4" max="4" width="18.7109375" customWidth="1"/>
    <col min="5" max="5" width="16.5703125" customWidth="1"/>
    <col min="6" max="7" width="11.5703125" customWidth="1"/>
    <col min="8" max="8" width="12.7109375" customWidth="1"/>
    <col min="9" max="9" width="14.42578125" customWidth="1"/>
    <col min="10" max="10" width="11.28515625" customWidth="1"/>
    <col min="11" max="11" width="12.85546875" customWidth="1"/>
    <col min="12" max="12" width="14.85546875" customWidth="1"/>
    <col min="13" max="13" width="30.7109375" customWidth="1"/>
    <col min="14" max="14" width="4.7109375" customWidth="1"/>
  </cols>
  <sheetData>
    <row r="1" spans="2:12" ht="15.75">
      <c r="B1" s="140" t="s">
        <v>131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2:12" ht="15.7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2:12" ht="18">
      <c r="B3" s="141" t="s">
        <v>132</v>
      </c>
      <c r="C3" s="141"/>
      <c r="D3" s="141"/>
      <c r="E3" s="65"/>
      <c r="F3" s="66"/>
      <c r="G3" s="66"/>
    </row>
    <row r="4" spans="2:12" ht="18">
      <c r="B4" s="141" t="s">
        <v>133</v>
      </c>
      <c r="C4" s="141"/>
      <c r="D4" s="141"/>
      <c r="E4" s="65"/>
      <c r="F4" s="66"/>
      <c r="G4" s="66"/>
    </row>
    <row r="5" spans="2:12" ht="18">
      <c r="B5" s="141" t="s">
        <v>134</v>
      </c>
      <c r="C5" s="141"/>
      <c r="D5" s="141"/>
      <c r="E5" s="65"/>
      <c r="F5" s="66"/>
      <c r="G5" s="66"/>
    </row>
    <row r="6" spans="2:12" ht="13.5" customHeight="1">
      <c r="C6" s="66"/>
      <c r="D6" s="66"/>
      <c r="E6" s="66"/>
      <c r="F6" s="66"/>
      <c r="G6" s="66"/>
    </row>
    <row r="7" spans="2:12" ht="15" customHeight="1">
      <c r="B7" s="142" t="s">
        <v>135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2:12" ht="7.5" customHeight="1"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2:12">
      <c r="B9" s="68"/>
      <c r="C9" s="68"/>
      <c r="D9" s="68"/>
      <c r="E9" s="68"/>
      <c r="F9" s="68"/>
      <c r="G9" s="68"/>
      <c r="H9" s="68"/>
    </row>
    <row r="10" spans="2:12">
      <c r="B10" s="69" t="s">
        <v>136</v>
      </c>
      <c r="C10" s="69"/>
      <c r="D10" s="69"/>
      <c r="E10" s="69"/>
      <c r="F10" s="69"/>
      <c r="G10" s="69"/>
      <c r="H10" s="68"/>
    </row>
    <row r="11" spans="2:12">
      <c r="B11" s="139" t="s">
        <v>137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</row>
    <row r="12" spans="2:12">
      <c r="B12" s="139" t="s">
        <v>137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</row>
    <row r="13" spans="2:12">
      <c r="B13" s="146" t="s">
        <v>138</v>
      </c>
      <c r="C13" s="146"/>
      <c r="D13" s="139" t="s">
        <v>139</v>
      </c>
      <c r="E13" s="139"/>
      <c r="F13" s="139"/>
      <c r="G13" s="70"/>
      <c r="H13" s="71"/>
      <c r="I13" s="71"/>
      <c r="J13" s="71"/>
      <c r="K13" s="71"/>
      <c r="L13" s="70"/>
    </row>
    <row r="14" spans="2:12">
      <c r="B14" s="146" t="s">
        <v>140</v>
      </c>
      <c r="C14" s="146"/>
      <c r="D14" s="139" t="s">
        <v>139</v>
      </c>
      <c r="E14" s="139"/>
      <c r="F14" s="139"/>
      <c r="G14" s="70"/>
      <c r="H14" s="71"/>
      <c r="I14" s="71"/>
      <c r="J14" s="71"/>
      <c r="K14" s="71"/>
      <c r="L14" s="70"/>
    </row>
    <row r="15" spans="2:12">
      <c r="B15" s="146" t="s">
        <v>141</v>
      </c>
      <c r="C15" s="146"/>
      <c r="D15" s="139" t="s">
        <v>142</v>
      </c>
      <c r="E15" s="139"/>
      <c r="F15" s="139"/>
      <c r="G15" s="139"/>
      <c r="H15" s="139"/>
      <c r="I15" s="139"/>
      <c r="J15" s="139"/>
      <c r="K15" s="139"/>
    </row>
    <row r="16" spans="2:12">
      <c r="B16" s="146" t="s">
        <v>143</v>
      </c>
      <c r="C16" s="146"/>
      <c r="D16" s="139" t="s">
        <v>139</v>
      </c>
      <c r="E16" s="139"/>
      <c r="F16" s="139"/>
      <c r="G16" s="70"/>
      <c r="H16" s="70"/>
      <c r="I16" s="70"/>
      <c r="J16" s="70"/>
      <c r="K16" s="70"/>
    </row>
    <row r="17" spans="2:14">
      <c r="B17" s="146" t="s">
        <v>144</v>
      </c>
      <c r="C17" s="146"/>
      <c r="D17" s="139" t="s">
        <v>139</v>
      </c>
      <c r="E17" s="139"/>
      <c r="F17" s="139"/>
      <c r="G17" s="70"/>
      <c r="H17" s="70"/>
      <c r="I17" s="70"/>
      <c r="J17" s="70"/>
      <c r="K17" s="70"/>
    </row>
    <row r="18" spans="2:14">
      <c r="B18" s="72"/>
      <c r="C18" s="72"/>
      <c r="D18" s="70"/>
      <c r="E18" s="70"/>
      <c r="F18" s="70"/>
      <c r="G18" s="70"/>
      <c r="H18" s="70"/>
      <c r="I18" s="70"/>
      <c r="J18" s="70"/>
      <c r="K18" s="70"/>
    </row>
    <row r="19" spans="2:14" ht="90" customHeight="1">
      <c r="B19" s="147" t="s">
        <v>145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2:14">
      <c r="B20" s="73"/>
      <c r="C20" s="73"/>
      <c r="D20" s="73"/>
      <c r="E20" s="73"/>
      <c r="F20" s="74"/>
      <c r="G20" s="74"/>
      <c r="H20" s="65"/>
    </row>
    <row r="21" spans="2:14" ht="20.25" customHeight="1">
      <c r="B21" s="73" t="s">
        <v>146</v>
      </c>
      <c r="C21" s="73"/>
      <c r="D21" s="73"/>
      <c r="E21" s="73"/>
      <c r="F21" s="74"/>
      <c r="G21" s="74"/>
      <c r="H21" s="65"/>
    </row>
    <row r="22" spans="2:14" ht="60" customHeight="1">
      <c r="B22" s="75" t="s">
        <v>147</v>
      </c>
      <c r="C22" s="76" t="s">
        <v>148</v>
      </c>
      <c r="D22" s="76" t="s">
        <v>149</v>
      </c>
      <c r="E22" s="77" t="s">
        <v>10</v>
      </c>
      <c r="F22" s="78" t="s">
        <v>11</v>
      </c>
      <c r="G22" s="75" t="s">
        <v>150</v>
      </c>
      <c r="H22" s="76" t="s">
        <v>151</v>
      </c>
      <c r="I22" s="76" t="s">
        <v>152</v>
      </c>
      <c r="J22" s="79" t="s">
        <v>153</v>
      </c>
      <c r="K22" s="79" t="s">
        <v>154</v>
      </c>
      <c r="L22" s="79" t="s">
        <v>155</v>
      </c>
      <c r="M22" s="79" t="s">
        <v>18</v>
      </c>
      <c r="N22" s="80"/>
    </row>
    <row r="23" spans="2:14" ht="24.75" customHeight="1">
      <c r="B23" s="81"/>
      <c r="C23" s="82" t="s">
        <v>156</v>
      </c>
      <c r="D23" s="83"/>
      <c r="E23" s="83"/>
      <c r="F23" s="83"/>
      <c r="G23" s="83"/>
      <c r="H23" s="83"/>
      <c r="I23" s="83"/>
      <c r="J23" s="83"/>
      <c r="K23" s="83"/>
      <c r="L23" s="83"/>
      <c r="M23" s="84"/>
      <c r="N23" s="80"/>
    </row>
    <row r="24" spans="2:14" ht="24.75" customHeight="1">
      <c r="B24" s="85">
        <v>1</v>
      </c>
      <c r="C24" s="86" t="s">
        <v>157</v>
      </c>
      <c r="D24" s="87" t="s">
        <v>158</v>
      </c>
      <c r="E24" s="87" t="s">
        <v>159</v>
      </c>
      <c r="F24" s="88">
        <v>20</v>
      </c>
      <c r="G24" s="85" t="s">
        <v>160</v>
      </c>
      <c r="H24" s="89">
        <v>0</v>
      </c>
      <c r="I24" s="90">
        <f>ROUND(F24*H24,2)</f>
        <v>0</v>
      </c>
      <c r="J24" s="91">
        <v>23</v>
      </c>
      <c r="K24" s="92">
        <f>ROUND(I24*(J24/100),2)</f>
        <v>0</v>
      </c>
      <c r="L24" s="92">
        <f>ROUND(I24+K24,2)</f>
        <v>0</v>
      </c>
      <c r="M24" s="93"/>
      <c r="N24" s="80"/>
    </row>
    <row r="25" spans="2:14" ht="24.75" customHeight="1">
      <c r="B25" s="94">
        <v>2</v>
      </c>
      <c r="C25" s="95" t="s">
        <v>42</v>
      </c>
      <c r="D25" s="96" t="s">
        <v>43</v>
      </c>
      <c r="E25" s="96" t="s">
        <v>44</v>
      </c>
      <c r="F25" s="97">
        <v>5</v>
      </c>
      <c r="G25" s="85" t="s">
        <v>160</v>
      </c>
      <c r="H25" s="89">
        <v>0</v>
      </c>
      <c r="I25" s="90">
        <f t="shared" ref="I25:I34" si="0">ROUND(F25*H25,2)</f>
        <v>0</v>
      </c>
      <c r="J25" s="91">
        <v>23</v>
      </c>
      <c r="K25" s="92">
        <f t="shared" ref="K25:K34" si="1">ROUND(I25*(J25/100),2)</f>
        <v>0</v>
      </c>
      <c r="L25" s="92">
        <f t="shared" ref="L25:L34" si="2">ROUND(I25+K25,2)</f>
        <v>0</v>
      </c>
      <c r="M25" s="98"/>
      <c r="N25" s="80"/>
    </row>
    <row r="26" spans="2:14" ht="24.75" customHeight="1">
      <c r="B26" s="94">
        <v>3</v>
      </c>
      <c r="C26" s="95" t="s">
        <v>161</v>
      </c>
      <c r="D26" s="96" t="s">
        <v>47</v>
      </c>
      <c r="E26" s="96" t="s">
        <v>48</v>
      </c>
      <c r="F26" s="97">
        <v>10</v>
      </c>
      <c r="G26" s="85" t="s">
        <v>160</v>
      </c>
      <c r="H26" s="89">
        <v>0</v>
      </c>
      <c r="I26" s="90">
        <f t="shared" si="0"/>
        <v>0</v>
      </c>
      <c r="J26" s="91">
        <v>23</v>
      </c>
      <c r="K26" s="92">
        <f t="shared" si="1"/>
        <v>0</v>
      </c>
      <c r="L26" s="92">
        <f t="shared" si="2"/>
        <v>0</v>
      </c>
      <c r="M26" s="98"/>
      <c r="N26" s="80"/>
    </row>
    <row r="27" spans="2:14" ht="24.75" customHeight="1">
      <c r="B27" s="94">
        <v>4</v>
      </c>
      <c r="C27" s="95" t="s">
        <v>162</v>
      </c>
      <c r="D27" s="96" t="s">
        <v>163</v>
      </c>
      <c r="E27" s="96"/>
      <c r="F27" s="97">
        <v>8</v>
      </c>
      <c r="G27" s="85" t="s">
        <v>160</v>
      </c>
      <c r="H27" s="89">
        <v>0</v>
      </c>
      <c r="I27" s="90">
        <f t="shared" si="0"/>
        <v>0</v>
      </c>
      <c r="J27" s="91">
        <v>23</v>
      </c>
      <c r="K27" s="92">
        <f t="shared" si="1"/>
        <v>0</v>
      </c>
      <c r="L27" s="92">
        <f t="shared" si="2"/>
        <v>0</v>
      </c>
      <c r="M27" s="99"/>
      <c r="N27" s="80"/>
    </row>
    <row r="28" spans="2:14" ht="24.75" customHeight="1">
      <c r="B28" s="94">
        <v>5</v>
      </c>
      <c r="C28" s="95" t="s">
        <v>164</v>
      </c>
      <c r="D28" s="96" t="s">
        <v>165</v>
      </c>
      <c r="E28" s="96" t="s">
        <v>166</v>
      </c>
      <c r="F28" s="97">
        <v>15</v>
      </c>
      <c r="G28" s="85" t="s">
        <v>160</v>
      </c>
      <c r="H28" s="89">
        <v>0</v>
      </c>
      <c r="I28" s="90">
        <f t="shared" si="0"/>
        <v>0</v>
      </c>
      <c r="J28" s="91">
        <v>23</v>
      </c>
      <c r="K28" s="92">
        <f t="shared" si="1"/>
        <v>0</v>
      </c>
      <c r="L28" s="92">
        <f t="shared" si="2"/>
        <v>0</v>
      </c>
      <c r="M28" s="98"/>
      <c r="N28" s="80"/>
    </row>
    <row r="29" spans="2:14" ht="24.75" customHeight="1">
      <c r="B29" s="94">
        <v>6</v>
      </c>
      <c r="C29" s="95" t="s">
        <v>167</v>
      </c>
      <c r="D29" s="96" t="s">
        <v>168</v>
      </c>
      <c r="E29" s="96" t="s">
        <v>169</v>
      </c>
      <c r="F29" s="97">
        <v>8</v>
      </c>
      <c r="G29" s="85" t="s">
        <v>160</v>
      </c>
      <c r="H29" s="89">
        <v>0</v>
      </c>
      <c r="I29" s="90">
        <f t="shared" si="0"/>
        <v>0</v>
      </c>
      <c r="J29" s="91">
        <v>23</v>
      </c>
      <c r="K29" s="92">
        <f t="shared" si="1"/>
        <v>0</v>
      </c>
      <c r="L29" s="92">
        <f t="shared" si="2"/>
        <v>0</v>
      </c>
      <c r="M29" s="98"/>
      <c r="N29" s="80"/>
    </row>
    <row r="30" spans="2:14" ht="24.75" customHeight="1">
      <c r="B30" s="94">
        <v>7</v>
      </c>
      <c r="C30" s="95" t="s">
        <v>170</v>
      </c>
      <c r="D30" s="96" t="s">
        <v>72</v>
      </c>
      <c r="E30" s="96"/>
      <c r="F30" s="97">
        <v>11</v>
      </c>
      <c r="G30" s="85" t="s">
        <v>160</v>
      </c>
      <c r="H30" s="89">
        <v>0</v>
      </c>
      <c r="I30" s="90">
        <f t="shared" si="0"/>
        <v>0</v>
      </c>
      <c r="J30" s="91">
        <v>23</v>
      </c>
      <c r="K30" s="92">
        <f t="shared" si="1"/>
        <v>0</v>
      </c>
      <c r="L30" s="92">
        <f t="shared" si="2"/>
        <v>0</v>
      </c>
      <c r="M30" s="98"/>
      <c r="N30" s="80"/>
    </row>
    <row r="31" spans="2:14" ht="24.75" customHeight="1">
      <c r="B31" s="94">
        <v>8</v>
      </c>
      <c r="C31" s="95" t="s">
        <v>171</v>
      </c>
      <c r="D31" s="96" t="s">
        <v>172</v>
      </c>
      <c r="E31" s="96"/>
      <c r="F31" s="97">
        <v>5</v>
      </c>
      <c r="G31" s="85" t="s">
        <v>160</v>
      </c>
      <c r="H31" s="89">
        <v>0</v>
      </c>
      <c r="I31" s="90">
        <f t="shared" si="0"/>
        <v>0</v>
      </c>
      <c r="J31" s="91">
        <v>23</v>
      </c>
      <c r="K31" s="92">
        <f t="shared" si="1"/>
        <v>0</v>
      </c>
      <c r="L31" s="92">
        <f t="shared" si="2"/>
        <v>0</v>
      </c>
      <c r="M31" s="98"/>
      <c r="N31" s="80"/>
    </row>
    <row r="32" spans="2:14" ht="24.75" customHeight="1">
      <c r="B32" s="94">
        <v>9</v>
      </c>
      <c r="C32" s="95" t="s">
        <v>173</v>
      </c>
      <c r="D32" s="96" t="s">
        <v>174</v>
      </c>
      <c r="E32" s="96" t="s">
        <v>175</v>
      </c>
      <c r="F32" s="97">
        <v>30</v>
      </c>
      <c r="G32" s="85" t="s">
        <v>160</v>
      </c>
      <c r="H32" s="89">
        <v>0</v>
      </c>
      <c r="I32" s="90">
        <f t="shared" si="0"/>
        <v>0</v>
      </c>
      <c r="J32" s="91">
        <v>23</v>
      </c>
      <c r="K32" s="92">
        <f t="shared" si="1"/>
        <v>0</v>
      </c>
      <c r="L32" s="92">
        <f t="shared" si="2"/>
        <v>0</v>
      </c>
      <c r="M32" s="98"/>
      <c r="N32" s="80"/>
    </row>
    <row r="33" spans="2:14" ht="24.75" customHeight="1">
      <c r="B33" s="94">
        <v>10</v>
      </c>
      <c r="C33" s="95" t="s">
        <v>176</v>
      </c>
      <c r="D33" s="96" t="s">
        <v>177</v>
      </c>
      <c r="E33" s="96" t="s">
        <v>178</v>
      </c>
      <c r="F33" s="97">
        <v>100</v>
      </c>
      <c r="G33" s="85" t="s">
        <v>160</v>
      </c>
      <c r="H33" s="89">
        <v>0</v>
      </c>
      <c r="I33" s="90">
        <f t="shared" si="0"/>
        <v>0</v>
      </c>
      <c r="J33" s="91">
        <v>23</v>
      </c>
      <c r="K33" s="92">
        <f t="shared" si="1"/>
        <v>0</v>
      </c>
      <c r="L33" s="92">
        <f t="shared" si="2"/>
        <v>0</v>
      </c>
      <c r="M33" s="99"/>
      <c r="N33" s="80"/>
    </row>
    <row r="34" spans="2:14" ht="24.75" customHeight="1" thickBot="1">
      <c r="B34" s="94">
        <v>11</v>
      </c>
      <c r="C34" s="95" t="s">
        <v>179</v>
      </c>
      <c r="D34" s="96" t="s">
        <v>22</v>
      </c>
      <c r="E34" s="96" t="s">
        <v>23</v>
      </c>
      <c r="F34" s="97">
        <v>100</v>
      </c>
      <c r="G34" s="85" t="s">
        <v>160</v>
      </c>
      <c r="H34" s="89">
        <v>0</v>
      </c>
      <c r="I34" s="90">
        <f t="shared" si="0"/>
        <v>0</v>
      </c>
      <c r="J34" s="91">
        <v>23</v>
      </c>
      <c r="K34" s="92">
        <f t="shared" si="1"/>
        <v>0</v>
      </c>
      <c r="L34" s="92">
        <f t="shared" si="2"/>
        <v>0</v>
      </c>
      <c r="M34" s="98"/>
      <c r="N34" s="80"/>
    </row>
    <row r="35" spans="2:14" ht="22.5" customHeight="1" thickBot="1">
      <c r="B35" s="143" t="s">
        <v>180</v>
      </c>
      <c r="C35" s="144"/>
      <c r="D35" s="144"/>
      <c r="E35" s="144"/>
      <c r="F35" s="144"/>
      <c r="G35" s="144"/>
      <c r="H35" s="145"/>
      <c r="I35" s="100">
        <f>SUM(I24:I34)</f>
        <v>0</v>
      </c>
      <c r="J35" s="101"/>
      <c r="K35" s="102">
        <f>SUM(K24:K34)</f>
        <v>0</v>
      </c>
      <c r="L35" s="103">
        <f>SUM(L24:L34)</f>
        <v>0</v>
      </c>
      <c r="M35" s="104"/>
      <c r="N35" s="80"/>
    </row>
    <row r="37" spans="2:14">
      <c r="B37" s="105"/>
      <c r="C37" s="105"/>
      <c r="D37" s="105"/>
      <c r="E37" s="105"/>
      <c r="F37" s="105"/>
      <c r="G37" s="105"/>
      <c r="H37" s="105"/>
      <c r="I37" s="106"/>
      <c r="J37" s="107"/>
      <c r="K37" s="108"/>
      <c r="L37" s="108"/>
      <c r="M37" s="107"/>
    </row>
    <row r="39" spans="2:14" ht="22.5" customHeight="1">
      <c r="B39" s="149" t="s">
        <v>181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</row>
    <row r="40" spans="2:14" ht="21.75" customHeight="1">
      <c r="B40" s="150" t="s">
        <v>182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</row>
    <row r="41" spans="2:14" ht="21" customHeight="1">
      <c r="B41" s="150" t="s">
        <v>183</v>
      </c>
      <c r="C41" s="150"/>
      <c r="D41" s="150"/>
      <c r="E41" s="150"/>
      <c r="F41" s="150"/>
      <c r="G41" s="150"/>
      <c r="H41" s="150"/>
      <c r="I41" s="150"/>
      <c r="J41" s="150"/>
      <c r="K41" s="150"/>
    </row>
    <row r="42" spans="2:14" ht="20.25" customHeight="1">
      <c r="B42" s="151" t="s">
        <v>184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</row>
    <row r="43" spans="2:14" ht="15.75" thickBot="1">
      <c r="B43" s="141" t="s">
        <v>185</v>
      </c>
      <c r="C43" s="141"/>
      <c r="D43" s="141"/>
      <c r="E43" s="141"/>
      <c r="F43" s="141"/>
      <c r="G43" s="65"/>
      <c r="H43" s="73"/>
      <c r="I43" s="73"/>
      <c r="J43" s="109"/>
      <c r="K43" s="73"/>
    </row>
    <row r="44" spans="2:14" ht="15.75" customHeight="1" thickBot="1">
      <c r="B44" s="110"/>
      <c r="C44" s="152" t="s">
        <v>186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</row>
    <row r="45" spans="2:14" ht="15.75" customHeight="1" thickBot="1">
      <c r="B45" s="110"/>
      <c r="C45" s="152" t="s">
        <v>187</v>
      </c>
      <c r="D45" s="153"/>
      <c r="E45" s="153"/>
      <c r="F45" s="153"/>
      <c r="G45" s="153"/>
      <c r="H45" s="153"/>
      <c r="I45" s="153"/>
      <c r="J45" s="153"/>
      <c r="K45" s="153"/>
      <c r="L45" s="153"/>
      <c r="M45" s="153"/>
    </row>
    <row r="46" spans="2:14" ht="32.25" customHeight="1">
      <c r="B46" s="111"/>
      <c r="C46" s="154" t="s">
        <v>188</v>
      </c>
      <c r="D46" s="154"/>
      <c r="E46" s="154"/>
      <c r="F46" s="154"/>
      <c r="G46" s="154"/>
      <c r="H46" s="154"/>
      <c r="I46" s="154"/>
      <c r="J46" s="154"/>
      <c r="K46" s="154"/>
      <c r="L46" s="154"/>
      <c r="M46" s="154"/>
    </row>
    <row r="47" spans="2:14" ht="15" customHeight="1">
      <c r="B47" s="155" t="s">
        <v>189</v>
      </c>
      <c r="C47" s="155"/>
      <c r="D47" s="112"/>
      <c r="E47" s="112"/>
      <c r="F47" s="112"/>
      <c r="G47" s="112"/>
      <c r="H47" s="112"/>
      <c r="I47" s="112"/>
      <c r="J47" s="112"/>
      <c r="K47" s="113"/>
    </row>
    <row r="48" spans="2:14" ht="47.25" customHeight="1">
      <c r="B48" s="156" t="s">
        <v>190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6"/>
    </row>
    <row r="49" spans="2:13" ht="44.25" customHeight="1">
      <c r="B49" s="157" t="s">
        <v>191</v>
      </c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2:13" ht="47.25" customHeight="1">
      <c r="B50" s="148" t="s">
        <v>192</v>
      </c>
      <c r="C50" s="148"/>
      <c r="D50" s="148"/>
      <c r="E50" s="148"/>
      <c r="F50" s="148"/>
      <c r="G50" s="148"/>
      <c r="H50" s="148"/>
      <c r="I50" s="148"/>
      <c r="J50" s="148"/>
      <c r="K50" s="148"/>
      <c r="L50" s="148"/>
    </row>
    <row r="51" spans="2:13">
      <c r="B51" s="114"/>
      <c r="C51" s="115"/>
      <c r="D51" s="115"/>
      <c r="E51" s="115"/>
      <c r="F51" s="115"/>
      <c r="G51" s="115"/>
      <c r="H51" s="115"/>
      <c r="I51" s="115"/>
      <c r="J51" s="115"/>
      <c r="K51" s="115"/>
      <c r="L51" s="115"/>
    </row>
    <row r="52" spans="2:13" ht="32.25" customHeight="1">
      <c r="B52" s="162" t="s">
        <v>193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</row>
    <row r="53" spans="2:13" ht="42.75" customHeight="1">
      <c r="B53" s="163" t="s">
        <v>194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</row>
    <row r="54" spans="2:13" ht="15" customHeight="1">
      <c r="B54" s="163" t="s">
        <v>195</v>
      </c>
      <c r="C54" s="163"/>
      <c r="D54" s="163"/>
      <c r="E54" s="163"/>
      <c r="F54" s="163"/>
      <c r="G54" s="163"/>
      <c r="H54" s="163"/>
      <c r="I54" s="163"/>
      <c r="J54" s="163"/>
      <c r="K54" s="163"/>
      <c r="L54" s="163"/>
    </row>
    <row r="55" spans="2:13" ht="15" customHeight="1">
      <c r="B55" s="164" t="s">
        <v>196</v>
      </c>
      <c r="C55" s="164"/>
      <c r="D55" s="164"/>
      <c r="E55" s="164"/>
      <c r="F55" s="164"/>
      <c r="G55" s="164"/>
      <c r="H55" s="164"/>
      <c r="I55" s="164"/>
      <c r="J55" s="164"/>
      <c r="K55" s="164"/>
      <c r="L55" s="116"/>
    </row>
    <row r="56" spans="2:13" ht="15" customHeight="1">
      <c r="B56" s="164" t="s">
        <v>196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</row>
    <row r="57" spans="2:13">
      <c r="B57"/>
      <c r="C57" s="165"/>
      <c r="D57" s="165"/>
      <c r="E57" s="117"/>
      <c r="F57" s="166"/>
      <c r="G57" s="118"/>
      <c r="H57" s="167"/>
      <c r="I57" s="167"/>
      <c r="J57" s="167"/>
      <c r="K57" s="167"/>
      <c r="L57" s="167"/>
    </row>
    <row r="58" spans="2:13">
      <c r="B58"/>
      <c r="C58" s="165"/>
      <c r="D58" s="165"/>
      <c r="E58" s="117"/>
      <c r="F58" s="166"/>
      <c r="G58" s="118"/>
      <c r="H58" s="167"/>
      <c r="I58" s="167"/>
      <c r="J58" s="167"/>
      <c r="K58" s="167"/>
      <c r="L58" s="167"/>
    </row>
    <row r="59" spans="2:13">
      <c r="B59"/>
      <c r="C59" s="158" t="s">
        <v>197</v>
      </c>
      <c r="D59" s="158"/>
      <c r="E59" s="119"/>
      <c r="F59" s="119"/>
      <c r="G59" s="119"/>
      <c r="H59" s="159" t="s">
        <v>198</v>
      </c>
      <c r="I59" s="159"/>
      <c r="J59" s="159"/>
      <c r="K59" s="159"/>
      <c r="L59" s="159"/>
    </row>
    <row r="60" spans="2:13" ht="15" customHeight="1">
      <c r="B60"/>
      <c r="C60" s="160" t="s">
        <v>199</v>
      </c>
      <c r="D60" s="160"/>
      <c r="E60" s="120"/>
      <c r="F60" s="121"/>
      <c r="G60" s="121"/>
      <c r="H60" s="161" t="s">
        <v>200</v>
      </c>
      <c r="I60" s="161"/>
      <c r="J60" s="161"/>
      <c r="K60" s="161"/>
      <c r="L60" s="161"/>
    </row>
    <row r="61" spans="2:13">
      <c r="B61"/>
      <c r="C61" s="122"/>
      <c r="D61" s="122"/>
      <c r="E61" s="122"/>
      <c r="F61" s="123"/>
      <c r="G61" s="123"/>
      <c r="H61" s="161"/>
      <c r="I61" s="161"/>
      <c r="J61" s="161"/>
      <c r="K61" s="161"/>
      <c r="L61" s="161"/>
    </row>
    <row r="62" spans="2:13">
      <c r="B62"/>
      <c r="C62" s="124"/>
      <c r="D62" s="124"/>
      <c r="E62" s="124"/>
      <c r="F62" s="125"/>
      <c r="G62" s="125"/>
      <c r="H62" s="161"/>
      <c r="I62" s="161"/>
      <c r="J62" s="161"/>
      <c r="K62" s="161"/>
      <c r="L62" s="161"/>
    </row>
    <row r="63" spans="2:13">
      <c r="B63"/>
      <c r="C63" s="124"/>
      <c r="D63" s="124"/>
      <c r="E63" s="124"/>
      <c r="F63" s="125"/>
      <c r="G63" s="125"/>
      <c r="H63" s="126"/>
      <c r="I63" s="126"/>
      <c r="J63" s="127"/>
      <c r="K63" s="126"/>
    </row>
  </sheetData>
  <mergeCells count="43">
    <mergeCell ref="C59:D59"/>
    <mergeCell ref="H59:L59"/>
    <mergeCell ref="C60:D60"/>
    <mergeCell ref="H60:L62"/>
    <mergeCell ref="B52:M52"/>
    <mergeCell ref="B53:L53"/>
    <mergeCell ref="B54:L54"/>
    <mergeCell ref="B55:K55"/>
    <mergeCell ref="B56:L56"/>
    <mergeCell ref="C57:D58"/>
    <mergeCell ref="F57:F58"/>
    <mergeCell ref="H57:L58"/>
    <mergeCell ref="B50:L50"/>
    <mergeCell ref="B39:N39"/>
    <mergeCell ref="B40:L40"/>
    <mergeCell ref="B41:K41"/>
    <mergeCell ref="B42:N42"/>
    <mergeCell ref="B43:F43"/>
    <mergeCell ref="C44:M44"/>
    <mergeCell ref="C45:M45"/>
    <mergeCell ref="C46:M46"/>
    <mergeCell ref="B47:C47"/>
    <mergeCell ref="B48:L48"/>
    <mergeCell ref="B49:L49"/>
    <mergeCell ref="B35:H35"/>
    <mergeCell ref="B12:L12"/>
    <mergeCell ref="B13:C13"/>
    <mergeCell ref="D13:F13"/>
    <mergeCell ref="B14:C14"/>
    <mergeCell ref="D14:F14"/>
    <mergeCell ref="B15:C15"/>
    <mergeCell ref="D15:K15"/>
    <mergeCell ref="B16:C16"/>
    <mergeCell ref="D16:F16"/>
    <mergeCell ref="B17:C17"/>
    <mergeCell ref="D17:F17"/>
    <mergeCell ref="B19:M19"/>
    <mergeCell ref="B11:L11"/>
    <mergeCell ref="B1:L1"/>
    <mergeCell ref="B3:D3"/>
    <mergeCell ref="B4:D4"/>
    <mergeCell ref="B5:D5"/>
    <mergeCell ref="B7:L8"/>
  </mergeCells>
  <pageMargins left="1.4960629921259843" right="0.70866141732283472" top="1.1417322834645669" bottom="0.74803149606299213" header="0.31496062992125984" footer="0.31496062992125984"/>
  <pageSetup paperSize="9" scale="57" fitToHeight="0" orientation="landscape" r:id="rId1"/>
  <headerFooter>
    <oddFooter xml:space="preserve">&amp;Cstrona &amp;P/&amp;N
</oddFooter>
  </headerFooter>
  <rowBreaks count="2" manualBreakCount="2">
    <brk id="20" max="14" man="1"/>
    <brk id="3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M62"/>
  <sheetViews>
    <sheetView tabSelected="1" zoomScale="90" zoomScaleNormal="90" zoomScaleSheetLayoutView="120" workbookViewId="0">
      <selection activeCell="B1" sqref="B1:L2"/>
    </sheetView>
  </sheetViews>
  <sheetFormatPr defaultRowHeight="15"/>
  <cols>
    <col min="1" max="1" width="4.7109375" customWidth="1"/>
    <col min="2" max="2" width="3.85546875" style="67" customWidth="1"/>
    <col min="3" max="3" width="41.5703125" customWidth="1"/>
    <col min="4" max="5" width="8.7109375" customWidth="1"/>
    <col min="6" max="6" width="23.5703125" customWidth="1"/>
    <col min="7" max="7" width="12.7109375" customWidth="1"/>
    <col min="8" max="11" width="11.5703125" customWidth="1"/>
    <col min="12" max="12" width="17.7109375" customWidth="1"/>
    <col min="13" max="13" width="4.7109375" customWidth="1"/>
  </cols>
  <sheetData>
    <row r="1" spans="2:13" ht="15.75" customHeight="1">
      <c r="B1" s="172" t="s">
        <v>206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2:13" ht="15.75" customHeight="1"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2:13" ht="18">
      <c r="B3" s="141" t="s">
        <v>132</v>
      </c>
      <c r="C3" s="141"/>
      <c r="D3" s="141"/>
      <c r="E3" s="66"/>
      <c r="F3" s="66"/>
    </row>
    <row r="4" spans="2:13" ht="18">
      <c r="B4" s="141" t="s">
        <v>133</v>
      </c>
      <c r="C4" s="141"/>
      <c r="D4" s="141"/>
      <c r="E4" s="66"/>
      <c r="F4" s="66"/>
    </row>
    <row r="5" spans="2:13" ht="18">
      <c r="B5" s="141" t="s">
        <v>134</v>
      </c>
      <c r="C5" s="141"/>
      <c r="D5" s="141"/>
      <c r="E5" s="66"/>
      <c r="F5" s="66"/>
    </row>
    <row r="6" spans="2:13" ht="13.5" customHeight="1">
      <c r="B6" s="174" t="s">
        <v>205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38"/>
    </row>
    <row r="7" spans="2:13" ht="15" customHeight="1"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38"/>
    </row>
    <row r="8" spans="2:13" ht="15.75" customHeight="1"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38"/>
    </row>
    <row r="9" spans="2:13"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38"/>
    </row>
    <row r="10" spans="2:13">
      <c r="B10" s="69" t="s">
        <v>136</v>
      </c>
      <c r="C10" s="69"/>
      <c r="D10" s="69"/>
      <c r="E10" s="69"/>
      <c r="F10" s="69"/>
      <c r="G10" s="68"/>
    </row>
    <row r="11" spans="2:13">
      <c r="B11" s="171" t="s">
        <v>137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</row>
    <row r="12" spans="2:13">
      <c r="B12" s="171" t="s">
        <v>137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2:13">
      <c r="B13" s="146" t="s">
        <v>138</v>
      </c>
      <c r="C13" s="146"/>
      <c r="D13" s="170" t="s">
        <v>139</v>
      </c>
      <c r="E13" s="170"/>
      <c r="F13" s="170"/>
      <c r="G13" s="71"/>
      <c r="H13" s="71"/>
      <c r="I13" s="71"/>
      <c r="J13" s="71"/>
      <c r="K13" s="70"/>
    </row>
    <row r="14" spans="2:13">
      <c r="B14" s="146" t="s">
        <v>140</v>
      </c>
      <c r="C14" s="146"/>
      <c r="D14" s="170" t="s">
        <v>139</v>
      </c>
      <c r="E14" s="170"/>
      <c r="F14" s="170"/>
      <c r="G14" s="71"/>
      <c r="H14" s="71"/>
      <c r="I14" s="71"/>
      <c r="J14" s="71"/>
      <c r="K14" s="70"/>
    </row>
    <row r="15" spans="2:13">
      <c r="B15" s="173" t="s">
        <v>141</v>
      </c>
      <c r="C15" s="173"/>
      <c r="D15" s="139" t="s">
        <v>142</v>
      </c>
      <c r="E15" s="139"/>
      <c r="F15" s="139"/>
      <c r="G15" s="139"/>
      <c r="H15" s="139"/>
      <c r="I15" s="139"/>
      <c r="J15" s="139"/>
    </row>
    <row r="16" spans="2:13">
      <c r="B16" s="173"/>
      <c r="C16" s="173"/>
      <c r="D16" s="139" t="s">
        <v>142</v>
      </c>
      <c r="E16" s="139"/>
      <c r="F16" s="139"/>
      <c r="G16" s="139"/>
      <c r="H16" s="139"/>
      <c r="I16" s="139"/>
      <c r="J16" s="139"/>
    </row>
    <row r="17" spans="2:13">
      <c r="B17" s="146" t="s">
        <v>143</v>
      </c>
      <c r="C17" s="146"/>
      <c r="D17" s="171" t="s">
        <v>139</v>
      </c>
      <c r="E17" s="171"/>
      <c r="F17" s="171"/>
      <c r="G17" s="70"/>
      <c r="H17" s="70"/>
      <c r="I17" s="70"/>
      <c r="J17" s="70"/>
    </row>
    <row r="18" spans="2:13">
      <c r="B18" s="146" t="s">
        <v>144</v>
      </c>
      <c r="C18" s="146"/>
      <c r="D18" s="171" t="s">
        <v>139</v>
      </c>
      <c r="E18" s="171"/>
      <c r="F18" s="171"/>
      <c r="G18" s="70"/>
      <c r="H18" s="70"/>
      <c r="I18" s="70"/>
      <c r="J18" s="70"/>
    </row>
    <row r="19" spans="2:13"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</row>
    <row r="20" spans="2:13" ht="90" customHeight="1">
      <c r="B20" s="147" t="s">
        <v>207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2:13">
      <c r="B21" s="73"/>
      <c r="C21" s="73"/>
      <c r="D21" s="73"/>
      <c r="E21" s="74"/>
      <c r="F21" s="74"/>
      <c r="G21" s="65"/>
    </row>
    <row r="22" spans="2:13" ht="20.25" customHeight="1">
      <c r="B22" s="73" t="s">
        <v>146</v>
      </c>
      <c r="C22" s="73"/>
      <c r="D22" s="73"/>
      <c r="E22" s="74"/>
      <c r="F22" s="74"/>
      <c r="G22" s="65"/>
    </row>
    <row r="23" spans="2:13" ht="98.25">
      <c r="B23" s="75" t="s">
        <v>147</v>
      </c>
      <c r="C23" s="76" t="s">
        <v>148</v>
      </c>
      <c r="D23" s="76" t="s">
        <v>11</v>
      </c>
      <c r="E23" s="76" t="s">
        <v>150</v>
      </c>
      <c r="F23" s="76" t="s">
        <v>213</v>
      </c>
      <c r="G23" s="76" t="s">
        <v>208</v>
      </c>
      <c r="H23" s="76" t="s">
        <v>210</v>
      </c>
      <c r="I23" s="79" t="s">
        <v>153</v>
      </c>
      <c r="J23" s="79" t="s">
        <v>209</v>
      </c>
      <c r="K23" s="79" t="s">
        <v>211</v>
      </c>
      <c r="L23" s="79" t="s">
        <v>18</v>
      </c>
      <c r="M23" s="80"/>
    </row>
    <row r="24" spans="2:13" ht="15" customHeight="1">
      <c r="B24" s="134">
        <v>1</v>
      </c>
      <c r="C24" s="135">
        <v>2</v>
      </c>
      <c r="D24" s="135">
        <v>3</v>
      </c>
      <c r="E24" s="135">
        <v>4</v>
      </c>
      <c r="F24" s="135">
        <v>5</v>
      </c>
      <c r="G24" s="135">
        <v>6</v>
      </c>
      <c r="H24" s="135">
        <v>7</v>
      </c>
      <c r="I24" s="136">
        <v>8</v>
      </c>
      <c r="J24" s="136">
        <v>9</v>
      </c>
      <c r="K24" s="136">
        <v>10</v>
      </c>
      <c r="L24" s="136">
        <v>11</v>
      </c>
      <c r="M24" s="80"/>
    </row>
    <row r="25" spans="2:13" ht="24.75" customHeight="1">
      <c r="B25" s="81"/>
      <c r="C25" s="168" t="s">
        <v>202</v>
      </c>
      <c r="D25" s="168"/>
      <c r="E25" s="168"/>
      <c r="F25" s="168"/>
      <c r="G25" s="168"/>
      <c r="H25" s="168"/>
      <c r="I25" s="168"/>
      <c r="J25" s="168"/>
      <c r="K25" s="168"/>
      <c r="L25" s="169"/>
      <c r="M25" s="80"/>
    </row>
    <row r="26" spans="2:13" ht="76.5">
      <c r="B26" s="85">
        <v>1</v>
      </c>
      <c r="C26" s="175" t="s">
        <v>214</v>
      </c>
      <c r="D26" s="128">
        <v>22</v>
      </c>
      <c r="E26" s="88" t="s">
        <v>160</v>
      </c>
      <c r="F26" s="85"/>
      <c r="G26" s="89">
        <v>0</v>
      </c>
      <c r="H26" s="90">
        <f>ROUND(D26*G26,2)</f>
        <v>0</v>
      </c>
      <c r="I26" s="91"/>
      <c r="J26" s="92">
        <f>ROUND(H26*(I26/100),2)</f>
        <v>0</v>
      </c>
      <c r="K26" s="92">
        <f>ROUND(H26+J26,2)</f>
        <v>0</v>
      </c>
      <c r="L26" s="93"/>
      <c r="M26" s="80"/>
    </row>
    <row r="27" spans="2:13" ht="140.25">
      <c r="B27" s="94">
        <v>2</v>
      </c>
      <c r="C27" s="176" t="s">
        <v>215</v>
      </c>
      <c r="D27" s="129">
        <v>13</v>
      </c>
      <c r="E27" s="97" t="s">
        <v>160</v>
      </c>
      <c r="F27" s="85"/>
      <c r="G27" s="89">
        <v>0</v>
      </c>
      <c r="H27" s="90">
        <f t="shared" ref="H27:H51" si="0">ROUND(D27*G27,2)</f>
        <v>0</v>
      </c>
      <c r="I27" s="91"/>
      <c r="J27" s="92">
        <f t="shared" ref="J27:J51" si="1">ROUND(H27*(I27/100),2)</f>
        <v>0</v>
      </c>
      <c r="K27" s="92">
        <f t="shared" ref="K27:K51" si="2">ROUND(H27+J27,2)</f>
        <v>0</v>
      </c>
      <c r="L27" s="93"/>
      <c r="M27" s="80"/>
    </row>
    <row r="28" spans="2:13" ht="63.75">
      <c r="B28" s="85">
        <v>3</v>
      </c>
      <c r="C28" s="176" t="s">
        <v>216</v>
      </c>
      <c r="D28" s="129">
        <v>49</v>
      </c>
      <c r="E28" s="97" t="s">
        <v>203</v>
      </c>
      <c r="F28" s="85"/>
      <c r="G28" s="89">
        <v>0</v>
      </c>
      <c r="H28" s="90">
        <f t="shared" si="0"/>
        <v>0</v>
      </c>
      <c r="I28" s="91"/>
      <c r="J28" s="92">
        <f t="shared" si="1"/>
        <v>0</v>
      </c>
      <c r="K28" s="92">
        <f t="shared" si="2"/>
        <v>0</v>
      </c>
      <c r="L28" s="93"/>
      <c r="M28" s="80"/>
    </row>
    <row r="29" spans="2:13" ht="76.5">
      <c r="B29" s="94">
        <v>4</v>
      </c>
      <c r="C29" s="176" t="s">
        <v>217</v>
      </c>
      <c r="D29" s="129">
        <v>16</v>
      </c>
      <c r="E29" s="97" t="s">
        <v>203</v>
      </c>
      <c r="F29" s="85"/>
      <c r="G29" s="89">
        <v>0</v>
      </c>
      <c r="H29" s="90">
        <f t="shared" si="0"/>
        <v>0</v>
      </c>
      <c r="I29" s="91"/>
      <c r="J29" s="92">
        <f t="shared" si="1"/>
        <v>0</v>
      </c>
      <c r="K29" s="92">
        <f t="shared" si="2"/>
        <v>0</v>
      </c>
      <c r="L29" s="93"/>
      <c r="M29" s="80"/>
    </row>
    <row r="30" spans="2:13" ht="89.25">
      <c r="B30" s="85">
        <v>5</v>
      </c>
      <c r="C30" s="176" t="s">
        <v>218</v>
      </c>
      <c r="D30" s="129">
        <v>20</v>
      </c>
      <c r="E30" s="97" t="s">
        <v>203</v>
      </c>
      <c r="F30" s="85"/>
      <c r="G30" s="89">
        <v>0</v>
      </c>
      <c r="H30" s="90">
        <f t="shared" si="0"/>
        <v>0</v>
      </c>
      <c r="I30" s="91"/>
      <c r="J30" s="92">
        <f t="shared" si="1"/>
        <v>0</v>
      </c>
      <c r="K30" s="92">
        <f t="shared" si="2"/>
        <v>0</v>
      </c>
      <c r="L30" s="93"/>
      <c r="M30" s="80"/>
    </row>
    <row r="31" spans="2:13" ht="89.25">
      <c r="B31" s="94">
        <v>6</v>
      </c>
      <c r="C31" s="176" t="s">
        <v>219</v>
      </c>
      <c r="D31" s="129">
        <v>27</v>
      </c>
      <c r="E31" s="97" t="s">
        <v>203</v>
      </c>
      <c r="F31" s="85"/>
      <c r="G31" s="89">
        <v>0</v>
      </c>
      <c r="H31" s="90">
        <f t="shared" si="0"/>
        <v>0</v>
      </c>
      <c r="I31" s="91"/>
      <c r="J31" s="92">
        <f t="shared" si="1"/>
        <v>0</v>
      </c>
      <c r="K31" s="92">
        <f t="shared" si="2"/>
        <v>0</v>
      </c>
      <c r="L31" s="93"/>
      <c r="M31" s="80"/>
    </row>
    <row r="32" spans="2:13" ht="76.5">
      <c r="B32" s="85">
        <v>7</v>
      </c>
      <c r="C32" s="176" t="s">
        <v>220</v>
      </c>
      <c r="D32" s="129">
        <v>6</v>
      </c>
      <c r="E32" s="97" t="s">
        <v>203</v>
      </c>
      <c r="F32" s="85"/>
      <c r="G32" s="89">
        <v>0</v>
      </c>
      <c r="H32" s="90">
        <f t="shared" si="0"/>
        <v>0</v>
      </c>
      <c r="I32" s="91"/>
      <c r="J32" s="92">
        <f t="shared" si="1"/>
        <v>0</v>
      </c>
      <c r="K32" s="92">
        <f t="shared" si="2"/>
        <v>0</v>
      </c>
      <c r="L32" s="93"/>
      <c r="M32" s="80"/>
    </row>
    <row r="33" spans="2:13" ht="51">
      <c r="B33" s="94">
        <v>8</v>
      </c>
      <c r="C33" s="176" t="s">
        <v>221</v>
      </c>
      <c r="D33" s="129">
        <v>6</v>
      </c>
      <c r="E33" s="97" t="s">
        <v>160</v>
      </c>
      <c r="F33" s="85"/>
      <c r="G33" s="89">
        <v>0</v>
      </c>
      <c r="H33" s="90">
        <f t="shared" si="0"/>
        <v>0</v>
      </c>
      <c r="I33" s="91"/>
      <c r="J33" s="92">
        <f t="shared" si="1"/>
        <v>0</v>
      </c>
      <c r="K33" s="92">
        <f t="shared" si="2"/>
        <v>0</v>
      </c>
      <c r="L33" s="93"/>
      <c r="M33" s="80"/>
    </row>
    <row r="34" spans="2:13" ht="89.25">
      <c r="B34" s="85">
        <v>9</v>
      </c>
      <c r="C34" s="176" t="s">
        <v>222</v>
      </c>
      <c r="D34" s="129">
        <v>37</v>
      </c>
      <c r="E34" s="97" t="s">
        <v>160</v>
      </c>
      <c r="F34" s="85"/>
      <c r="G34" s="89">
        <v>0</v>
      </c>
      <c r="H34" s="90">
        <f t="shared" si="0"/>
        <v>0</v>
      </c>
      <c r="I34" s="91"/>
      <c r="J34" s="92">
        <f t="shared" si="1"/>
        <v>0</v>
      </c>
      <c r="K34" s="92">
        <f t="shared" si="2"/>
        <v>0</v>
      </c>
      <c r="L34" s="93"/>
      <c r="M34" s="80"/>
    </row>
    <row r="35" spans="2:13" ht="76.5">
      <c r="B35" s="94">
        <v>10</v>
      </c>
      <c r="C35" s="176" t="s">
        <v>223</v>
      </c>
      <c r="D35" s="129">
        <v>25</v>
      </c>
      <c r="E35" s="97" t="s">
        <v>203</v>
      </c>
      <c r="F35" s="85"/>
      <c r="G35" s="89">
        <v>0</v>
      </c>
      <c r="H35" s="90">
        <f t="shared" si="0"/>
        <v>0</v>
      </c>
      <c r="I35" s="91"/>
      <c r="J35" s="92">
        <f t="shared" si="1"/>
        <v>0</v>
      </c>
      <c r="K35" s="92">
        <f t="shared" si="2"/>
        <v>0</v>
      </c>
      <c r="L35" s="93"/>
      <c r="M35" s="80"/>
    </row>
    <row r="36" spans="2:13" ht="76.5">
      <c r="B36" s="85">
        <v>11</v>
      </c>
      <c r="C36" s="176" t="s">
        <v>224</v>
      </c>
      <c r="D36" s="129">
        <v>6</v>
      </c>
      <c r="E36" s="97" t="s">
        <v>203</v>
      </c>
      <c r="F36" s="85"/>
      <c r="G36" s="89">
        <v>0</v>
      </c>
      <c r="H36" s="90">
        <f t="shared" si="0"/>
        <v>0</v>
      </c>
      <c r="I36" s="91"/>
      <c r="J36" s="92">
        <f t="shared" si="1"/>
        <v>0</v>
      </c>
      <c r="K36" s="92">
        <f t="shared" si="2"/>
        <v>0</v>
      </c>
      <c r="L36" s="93"/>
      <c r="M36" s="80"/>
    </row>
    <row r="37" spans="2:13" ht="89.25">
      <c r="B37" s="94">
        <v>12</v>
      </c>
      <c r="C37" s="176" t="s">
        <v>225</v>
      </c>
      <c r="D37" s="129">
        <v>2</v>
      </c>
      <c r="E37" s="97" t="s">
        <v>160</v>
      </c>
      <c r="F37" s="85"/>
      <c r="G37" s="89">
        <v>0</v>
      </c>
      <c r="H37" s="90">
        <f t="shared" si="0"/>
        <v>0</v>
      </c>
      <c r="I37" s="91"/>
      <c r="J37" s="92">
        <f t="shared" si="1"/>
        <v>0</v>
      </c>
      <c r="K37" s="92">
        <f t="shared" si="2"/>
        <v>0</v>
      </c>
      <c r="L37" s="179"/>
      <c r="M37" s="80"/>
    </row>
    <row r="38" spans="2:13" ht="89.25">
      <c r="B38" s="85">
        <v>13</v>
      </c>
      <c r="C38" s="176" t="s">
        <v>226</v>
      </c>
      <c r="D38" s="129">
        <v>9</v>
      </c>
      <c r="E38" s="97" t="s">
        <v>160</v>
      </c>
      <c r="F38" s="85"/>
      <c r="G38" s="89">
        <v>0</v>
      </c>
      <c r="H38" s="90">
        <f t="shared" si="0"/>
        <v>0</v>
      </c>
      <c r="I38" s="91"/>
      <c r="J38" s="92">
        <f t="shared" si="1"/>
        <v>0</v>
      </c>
      <c r="K38" s="92">
        <f t="shared" si="2"/>
        <v>0</v>
      </c>
      <c r="L38" s="180"/>
      <c r="M38" s="80"/>
    </row>
    <row r="39" spans="2:13" ht="89.25">
      <c r="B39" s="94">
        <v>14</v>
      </c>
      <c r="C39" s="176" t="s">
        <v>227</v>
      </c>
      <c r="D39" s="129">
        <v>9</v>
      </c>
      <c r="E39" s="97" t="s">
        <v>160</v>
      </c>
      <c r="F39" s="85"/>
      <c r="G39" s="89">
        <v>0</v>
      </c>
      <c r="H39" s="90">
        <f t="shared" si="0"/>
        <v>0</v>
      </c>
      <c r="I39" s="91"/>
      <c r="J39" s="92">
        <f t="shared" si="1"/>
        <v>0</v>
      </c>
      <c r="K39" s="92">
        <f t="shared" si="2"/>
        <v>0</v>
      </c>
      <c r="L39" s="178"/>
      <c r="M39" s="80"/>
    </row>
    <row r="40" spans="2:13" ht="89.25">
      <c r="B40" s="85">
        <v>15</v>
      </c>
      <c r="C40" s="176" t="s">
        <v>228</v>
      </c>
      <c r="D40" s="129">
        <v>4</v>
      </c>
      <c r="E40" s="97" t="s">
        <v>160</v>
      </c>
      <c r="F40" s="85"/>
      <c r="G40" s="89">
        <v>0</v>
      </c>
      <c r="H40" s="90">
        <f t="shared" si="0"/>
        <v>0</v>
      </c>
      <c r="I40" s="91"/>
      <c r="J40" s="92">
        <f t="shared" si="1"/>
        <v>0</v>
      </c>
      <c r="K40" s="92">
        <f t="shared" si="2"/>
        <v>0</v>
      </c>
      <c r="L40" s="93"/>
      <c r="M40" s="80"/>
    </row>
    <row r="41" spans="2:13" ht="165.75">
      <c r="B41" s="94">
        <v>16</v>
      </c>
      <c r="C41" s="177" t="s">
        <v>229</v>
      </c>
      <c r="D41" s="129">
        <v>4</v>
      </c>
      <c r="E41" s="97" t="s">
        <v>160</v>
      </c>
      <c r="F41" s="85"/>
      <c r="G41" s="89">
        <v>0</v>
      </c>
      <c r="H41" s="90">
        <f t="shared" ref="H41:H42" si="3">ROUND(D41*G41,2)</f>
        <v>0</v>
      </c>
      <c r="I41" s="91"/>
      <c r="J41" s="92">
        <f t="shared" ref="J41:J42" si="4">ROUND(H41*(I41/100),2)</f>
        <v>0</v>
      </c>
      <c r="K41" s="92">
        <f t="shared" ref="K41:K42" si="5">ROUND(H41+J41,2)</f>
        <v>0</v>
      </c>
      <c r="L41" s="93"/>
      <c r="M41" s="80"/>
    </row>
    <row r="42" spans="2:13" ht="165.75">
      <c r="B42" s="85">
        <v>17</v>
      </c>
      <c r="C42" s="176" t="s">
        <v>230</v>
      </c>
      <c r="D42" s="129">
        <v>18</v>
      </c>
      <c r="E42" s="97" t="s">
        <v>160</v>
      </c>
      <c r="F42" s="85"/>
      <c r="G42" s="89">
        <v>0</v>
      </c>
      <c r="H42" s="90">
        <f t="shared" si="3"/>
        <v>0</v>
      </c>
      <c r="I42" s="91"/>
      <c r="J42" s="92">
        <f t="shared" si="4"/>
        <v>0</v>
      </c>
      <c r="K42" s="92">
        <f t="shared" si="5"/>
        <v>0</v>
      </c>
      <c r="L42" s="93"/>
      <c r="M42" s="80"/>
    </row>
    <row r="43" spans="2:13" ht="153">
      <c r="B43" s="94">
        <v>18</v>
      </c>
      <c r="C43" s="176" t="s">
        <v>231</v>
      </c>
      <c r="D43" s="129">
        <v>6</v>
      </c>
      <c r="E43" s="97" t="s">
        <v>160</v>
      </c>
      <c r="F43" s="85"/>
      <c r="G43" s="89">
        <v>0</v>
      </c>
      <c r="H43" s="90">
        <f t="shared" si="0"/>
        <v>0</v>
      </c>
      <c r="I43" s="91"/>
      <c r="J43" s="92">
        <f t="shared" si="1"/>
        <v>0</v>
      </c>
      <c r="K43" s="92">
        <f t="shared" si="2"/>
        <v>0</v>
      </c>
      <c r="L43" s="93"/>
      <c r="M43" s="80"/>
    </row>
    <row r="44" spans="2:13" ht="165.75">
      <c r="B44" s="85">
        <v>19</v>
      </c>
      <c r="C44" s="176" t="s">
        <v>232</v>
      </c>
      <c r="D44" s="129">
        <v>2</v>
      </c>
      <c r="E44" s="97" t="s">
        <v>160</v>
      </c>
      <c r="F44" s="85"/>
      <c r="G44" s="89">
        <v>0</v>
      </c>
      <c r="H44" s="90">
        <f t="shared" si="0"/>
        <v>0</v>
      </c>
      <c r="I44" s="91"/>
      <c r="J44" s="92">
        <f t="shared" si="1"/>
        <v>0</v>
      </c>
      <c r="K44" s="92">
        <f t="shared" si="2"/>
        <v>0</v>
      </c>
      <c r="L44" s="93"/>
      <c r="M44" s="80"/>
    </row>
    <row r="45" spans="2:13" ht="102">
      <c r="B45" s="94">
        <v>20</v>
      </c>
      <c r="C45" s="176" t="s">
        <v>233</v>
      </c>
      <c r="D45" s="129">
        <v>7</v>
      </c>
      <c r="E45" s="97" t="s">
        <v>160</v>
      </c>
      <c r="F45" s="85"/>
      <c r="G45" s="89">
        <v>0</v>
      </c>
      <c r="H45" s="90">
        <f t="shared" si="0"/>
        <v>0</v>
      </c>
      <c r="I45" s="91"/>
      <c r="J45" s="92">
        <f t="shared" si="1"/>
        <v>0</v>
      </c>
      <c r="K45" s="92">
        <f t="shared" si="2"/>
        <v>0</v>
      </c>
      <c r="L45" s="93"/>
      <c r="M45" s="80"/>
    </row>
    <row r="46" spans="2:13" ht="51">
      <c r="B46" s="85">
        <v>21</v>
      </c>
      <c r="C46" s="176" t="s">
        <v>234</v>
      </c>
      <c r="D46" s="129">
        <v>28</v>
      </c>
      <c r="E46" s="97" t="s">
        <v>203</v>
      </c>
      <c r="F46" s="85"/>
      <c r="G46" s="89">
        <v>0</v>
      </c>
      <c r="H46" s="90">
        <f t="shared" si="0"/>
        <v>0</v>
      </c>
      <c r="I46" s="91"/>
      <c r="J46" s="92">
        <f t="shared" si="1"/>
        <v>0</v>
      </c>
      <c r="K46" s="92">
        <f t="shared" si="2"/>
        <v>0</v>
      </c>
      <c r="L46" s="93"/>
      <c r="M46" s="80"/>
    </row>
    <row r="47" spans="2:13" ht="63.75">
      <c r="B47" s="94">
        <v>22</v>
      </c>
      <c r="C47" s="176" t="s">
        <v>235</v>
      </c>
      <c r="D47" s="129">
        <v>77</v>
      </c>
      <c r="E47" s="97" t="s">
        <v>203</v>
      </c>
      <c r="F47" s="85"/>
      <c r="G47" s="89">
        <v>0</v>
      </c>
      <c r="H47" s="90">
        <f t="shared" ref="H47" si="6">ROUND(D47*G47,2)</f>
        <v>0</v>
      </c>
      <c r="I47" s="91"/>
      <c r="J47" s="92">
        <f t="shared" ref="J47" si="7">ROUND(H47*(I47/100),2)</f>
        <v>0</v>
      </c>
      <c r="K47" s="92">
        <f t="shared" ref="K47" si="8">ROUND(H47+J47,2)</f>
        <v>0</v>
      </c>
      <c r="L47" s="93"/>
      <c r="M47" s="80"/>
    </row>
    <row r="48" spans="2:13" ht="140.25">
      <c r="B48" s="85">
        <v>23</v>
      </c>
      <c r="C48" s="176" t="s">
        <v>236</v>
      </c>
      <c r="D48" s="129">
        <v>4</v>
      </c>
      <c r="E48" s="97" t="s">
        <v>204</v>
      </c>
      <c r="F48" s="85"/>
      <c r="G48" s="89">
        <v>0</v>
      </c>
      <c r="H48" s="90">
        <f t="shared" si="0"/>
        <v>0</v>
      </c>
      <c r="I48" s="91"/>
      <c r="J48" s="92">
        <f t="shared" si="1"/>
        <v>0</v>
      </c>
      <c r="K48" s="92">
        <f t="shared" si="2"/>
        <v>0</v>
      </c>
      <c r="L48" s="93"/>
      <c r="M48" s="80"/>
    </row>
    <row r="49" spans="2:13" ht="242.25">
      <c r="B49" s="94">
        <v>24</v>
      </c>
      <c r="C49" s="176" t="s">
        <v>237</v>
      </c>
      <c r="D49" s="129">
        <v>1</v>
      </c>
      <c r="E49" s="97" t="s">
        <v>204</v>
      </c>
      <c r="F49" s="85"/>
      <c r="G49" s="89">
        <v>0</v>
      </c>
      <c r="H49" s="90">
        <f t="shared" si="0"/>
        <v>0</v>
      </c>
      <c r="I49" s="91"/>
      <c r="J49" s="92">
        <f t="shared" si="1"/>
        <v>0</v>
      </c>
      <c r="K49" s="92">
        <f t="shared" si="2"/>
        <v>0</v>
      </c>
      <c r="L49" s="93"/>
      <c r="M49" s="80"/>
    </row>
    <row r="50" spans="2:13" ht="165.75">
      <c r="B50" s="85">
        <v>25</v>
      </c>
      <c r="C50" s="176" t="s">
        <v>239</v>
      </c>
      <c r="D50" s="129">
        <v>4</v>
      </c>
      <c r="E50" s="97" t="s">
        <v>204</v>
      </c>
      <c r="F50" s="85"/>
      <c r="G50" s="89">
        <v>0</v>
      </c>
      <c r="H50" s="90">
        <f t="shared" si="0"/>
        <v>0</v>
      </c>
      <c r="I50" s="91"/>
      <c r="J50" s="92">
        <f t="shared" si="1"/>
        <v>0</v>
      </c>
      <c r="K50" s="92">
        <f t="shared" si="2"/>
        <v>0</v>
      </c>
      <c r="L50" s="93"/>
      <c r="M50" s="80"/>
    </row>
    <row r="51" spans="2:13" ht="204.75" thickBot="1">
      <c r="B51" s="94">
        <v>26</v>
      </c>
      <c r="C51" s="176" t="s">
        <v>238</v>
      </c>
      <c r="D51" s="129">
        <v>6</v>
      </c>
      <c r="E51" s="97" t="s">
        <v>160</v>
      </c>
      <c r="F51" s="85"/>
      <c r="G51" s="89">
        <v>0</v>
      </c>
      <c r="H51" s="90">
        <f t="shared" si="0"/>
        <v>0</v>
      </c>
      <c r="I51" s="91"/>
      <c r="J51" s="92">
        <f t="shared" si="1"/>
        <v>0</v>
      </c>
      <c r="K51" s="92">
        <f t="shared" si="2"/>
        <v>0</v>
      </c>
      <c r="L51" s="93"/>
      <c r="M51" s="80"/>
    </row>
    <row r="52" spans="2:13" ht="22.5" customHeight="1" thickBot="1">
      <c r="B52" s="143" t="s">
        <v>180</v>
      </c>
      <c r="C52" s="144"/>
      <c r="D52" s="144"/>
      <c r="E52" s="144"/>
      <c r="F52" s="144"/>
      <c r="G52" s="145"/>
      <c r="H52" s="100">
        <f>SUM(H26:H51)</f>
        <v>0</v>
      </c>
      <c r="I52" s="101"/>
      <c r="J52" s="102">
        <f>SUM(J26:J51)</f>
        <v>0</v>
      </c>
      <c r="K52" s="103">
        <f>SUM(K26:K51)</f>
        <v>0</v>
      </c>
      <c r="L52" s="104"/>
      <c r="M52" s="80"/>
    </row>
    <row r="54" spans="2:13">
      <c r="B54" s="105"/>
      <c r="C54" s="105"/>
      <c r="D54" s="105"/>
      <c r="E54" s="105"/>
      <c r="F54" s="105"/>
      <c r="G54" s="105"/>
      <c r="H54" s="106"/>
      <c r="I54" s="107"/>
      <c r="J54" s="108"/>
      <c r="K54" s="108"/>
      <c r="L54" s="107"/>
    </row>
    <row r="56" spans="2:13">
      <c r="B56"/>
      <c r="C56" s="165"/>
      <c r="D56" s="165"/>
      <c r="E56" s="137"/>
      <c r="F56" s="118"/>
      <c r="G56" s="167"/>
      <c r="H56" s="167"/>
      <c r="I56" s="167"/>
      <c r="J56" s="167"/>
      <c r="K56" s="167"/>
    </row>
    <row r="57" spans="2:13">
      <c r="B57"/>
      <c r="C57" s="165"/>
      <c r="D57" s="165"/>
      <c r="E57" s="137"/>
      <c r="F57" s="118"/>
      <c r="G57" s="167"/>
      <c r="H57" s="167"/>
      <c r="I57" s="167"/>
      <c r="J57" s="167"/>
      <c r="K57" s="167"/>
    </row>
    <row r="58" spans="2:13">
      <c r="B58"/>
      <c r="C58" s="158" t="s">
        <v>197</v>
      </c>
      <c r="D58" s="158"/>
      <c r="E58" s="119"/>
      <c r="F58" s="119"/>
      <c r="G58" s="159" t="s">
        <v>198</v>
      </c>
      <c r="H58" s="159"/>
      <c r="I58" s="159"/>
      <c r="J58" s="159"/>
      <c r="K58" s="159"/>
    </row>
    <row r="59" spans="2:13" ht="15" customHeight="1">
      <c r="B59"/>
      <c r="C59" s="160" t="s">
        <v>199</v>
      </c>
      <c r="D59" s="160"/>
      <c r="E59" s="121"/>
      <c r="F59" s="121"/>
      <c r="G59" s="161" t="s">
        <v>212</v>
      </c>
      <c r="H59" s="161"/>
      <c r="I59" s="161"/>
      <c r="J59" s="161"/>
      <c r="K59" s="161"/>
    </row>
    <row r="60" spans="2:13">
      <c r="B60"/>
      <c r="C60" s="122"/>
      <c r="D60" s="122"/>
      <c r="E60" s="123"/>
      <c r="F60" s="123"/>
      <c r="G60" s="161"/>
      <c r="H60" s="161"/>
      <c r="I60" s="161"/>
      <c r="J60" s="161"/>
      <c r="K60" s="161"/>
    </row>
    <row r="61" spans="2:13">
      <c r="B61"/>
      <c r="C61" s="124"/>
      <c r="D61" s="124"/>
      <c r="E61" s="125"/>
      <c r="F61" s="125"/>
      <c r="G61" s="161"/>
      <c r="H61" s="161"/>
      <c r="I61" s="161"/>
      <c r="J61" s="161"/>
      <c r="K61" s="161"/>
    </row>
    <row r="62" spans="2:13">
      <c r="B62"/>
      <c r="C62" s="124"/>
      <c r="D62" s="124"/>
      <c r="E62" s="125"/>
      <c r="F62" s="125"/>
      <c r="G62" s="126"/>
      <c r="H62" s="126"/>
      <c r="I62" s="127"/>
      <c r="J62" s="126"/>
    </row>
  </sheetData>
  <mergeCells count="29">
    <mergeCell ref="B1:L2"/>
    <mergeCell ref="B15:C16"/>
    <mergeCell ref="D16:J16"/>
    <mergeCell ref="D17:F17"/>
    <mergeCell ref="D18:F18"/>
    <mergeCell ref="B11:L11"/>
    <mergeCell ref="B12:L12"/>
    <mergeCell ref="B3:D3"/>
    <mergeCell ref="B4:D4"/>
    <mergeCell ref="B5:D5"/>
    <mergeCell ref="B6:L9"/>
    <mergeCell ref="C58:D58"/>
    <mergeCell ref="G58:K58"/>
    <mergeCell ref="C59:D59"/>
    <mergeCell ref="G59:K61"/>
    <mergeCell ref="C56:D57"/>
    <mergeCell ref="G56:K57"/>
    <mergeCell ref="B52:G52"/>
    <mergeCell ref="B13:C13"/>
    <mergeCell ref="B14:C14"/>
    <mergeCell ref="D15:J15"/>
    <mergeCell ref="B17:C17"/>
    <mergeCell ref="B18:C18"/>
    <mergeCell ref="B20:L20"/>
    <mergeCell ref="C25:L25"/>
    <mergeCell ref="D13:F13"/>
    <mergeCell ref="D14:F14"/>
    <mergeCell ref="B19:L19"/>
    <mergeCell ref="L37:L39"/>
  </mergeCells>
  <pageMargins left="1.4960629921259843" right="0.70866141732283472" top="1.1417322834645669" bottom="0.74803149606299213" header="0.31496062992125984" footer="0.31496062992125984"/>
  <pageSetup paperSize="9" scale="70" fitToHeight="0" orientation="landscape" r:id="rId1"/>
  <headerFooter>
    <oddFooter xml:space="preserve">&amp;Cstrona &amp;P/&amp;N
</oddFooter>
  </headerFooter>
  <rowBreaks count="2" manualBreakCount="2">
    <brk id="21" max="14" man="1"/>
    <brk id="53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01AF343-73F0-44D4-ACCC-8B0C8631A18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UKM-2000 (zał.1 um.24)</vt:lpstr>
      <vt:lpstr>UKM-2000(23)</vt:lpstr>
      <vt:lpstr>Cz I</vt:lpstr>
      <vt:lpstr>'Cz I'!Obszar_wydruku</vt:lpstr>
      <vt:lpstr>'UKM-2000 (zał.1 um.24)'!Obszar_wydruku</vt:lpstr>
      <vt:lpstr>'UKM-2000(23)'!Obszar_wydruku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Modes Damian</dc:creator>
  <cp:lastModifiedBy>Kozieł Anna</cp:lastModifiedBy>
  <cp:lastPrinted>2024-05-27T10:11:40Z</cp:lastPrinted>
  <dcterms:created xsi:type="dcterms:W3CDTF">2024-02-05T09:17:54Z</dcterms:created>
  <dcterms:modified xsi:type="dcterms:W3CDTF">2025-05-08T10:54:13Z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cIndexRef">
    <vt:lpwstr>38a95450-a8d3-4c1b-abb7-13795d257103</vt:lpwstr>
  </op:property>
  <op:property fmtid="{D5CDD505-2E9C-101B-9397-08002B2CF9AE}" pid="5" name="bjDocumentSecurityLabel">
    <vt:lpwstr>[d7220eed-17a6-431d-810c-83a0ddfed893]</vt:lpwstr>
  </op:property>
  <op:property fmtid="{D5CDD505-2E9C-101B-9397-08002B2CF9AE}" pid="6" name="s5636:Creator type=author">
    <vt:lpwstr>Modes Damian</vt:lpwstr>
  </op:property>
  <op:property fmtid="{D5CDD505-2E9C-101B-9397-08002B2CF9AE}" pid="7" name="s5636:Creator type=organization">
    <vt:lpwstr>MILNET-Z</vt:lpwstr>
  </op:property>
  <op:property fmtid="{D5CDD505-2E9C-101B-9397-08002B2CF9AE}" pid="8" name="bjPortionMark">
    <vt:lpwstr>[JAW]</vt:lpwstr>
  </op:property>
  <op:property fmtid="{D5CDD505-2E9C-101B-9397-08002B2CF9AE}" pid="9" name="bjSaver">
    <vt:lpwstr>AdsG3YQxpn0+bVj4Ggj+fgzfB6UN+W3b</vt:lpwstr>
  </op:property>
  <op:property fmtid="{D5CDD505-2E9C-101B-9397-08002B2CF9AE}" pid="10" name="bjClsUserRVM">
    <vt:lpwstr>[]</vt:lpwstr>
  </op:property>
  <op:property fmtid="{D5CDD505-2E9C-101B-9397-08002B2CF9AE}" pid="11" name="s5636:Creator type=IP">
    <vt:lpwstr>10.70.47.157</vt:lpwstr>
  </op:property>
  <op:property fmtid="{D5CDD505-2E9C-101B-9397-08002B2CF9AE}" pid="12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op:property>
  <op:property fmtid="{D5CDD505-2E9C-101B-9397-08002B2CF9AE}" pid="13" name="bjDocumentLabelXML-0">
    <vt:lpwstr>ames.com/2008/01/sie/internal/label"&gt;&lt;element uid="d7220eed-17a6-431d-810c-83a0ddfed893" value="" /&gt;&lt;/sisl&gt;</vt:lpwstr>
  </op:property>
  <op:property fmtid="{D5CDD505-2E9C-101B-9397-08002B2CF9AE}" pid="14" name="bjLabelRefreshRequired">
    <vt:lpwstr>FileClassifier</vt:lpwstr>
  </op:property>
</op:Properties>
</file>