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trucki\Desktop\"/>
    </mc:Choice>
  </mc:AlternateContent>
  <xr:revisionPtr revIDLastSave="0" documentId="13_ncr:1_{018476FE-4CBB-4951-99D7-155EEC3E6B66}" xr6:coauthVersionLast="47" xr6:coauthVersionMax="47" xr10:uidLastSave="{00000000-0000-0000-0000-000000000000}"/>
  <bookViews>
    <workbookView xWindow="-120" yWindow="-120" windowWidth="29040" windowHeight="15720" xr2:uid="{5CF7B38A-9F1F-45B2-BEFC-0A8A07D99147}"/>
  </bookViews>
  <sheets>
    <sheet name="Kosztorys uproszczony" sheetId="1" r:id="rId1"/>
  </sheets>
  <definedNames>
    <definedName name="_xlnm.Print_Area" localSheetId="0">'Kosztorys uproszczony'!$B$2:$H$452</definedName>
    <definedName name="_xlnm.Print_Titles" localSheetId="0">'Kosztorys uproszczony'!$2:$6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6" i="1" l="1"/>
  <c r="H447" i="1"/>
  <c r="H442" i="1"/>
  <c r="H443" i="1" s="1"/>
  <c r="H438" i="1"/>
  <c r="H436" i="1"/>
  <c r="H434" i="1"/>
  <c r="H432" i="1"/>
  <c r="H430" i="1"/>
  <c r="H428" i="1"/>
  <c r="H424" i="1"/>
  <c r="H422" i="1"/>
  <c r="H420" i="1"/>
  <c r="H416" i="1"/>
  <c r="H414" i="1"/>
  <c r="H412" i="1"/>
  <c r="H410" i="1"/>
  <c r="H408" i="1"/>
  <c r="H404" i="1"/>
  <c r="H402" i="1"/>
  <c r="H400" i="1"/>
  <c r="H398" i="1"/>
  <c r="H396" i="1"/>
  <c r="H394" i="1"/>
  <c r="H392" i="1"/>
  <c r="H390" i="1"/>
  <c r="H388" i="1"/>
  <c r="H386" i="1"/>
  <c r="H384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6" i="1"/>
  <c r="H354" i="1"/>
  <c r="H352" i="1"/>
  <c r="H350" i="1"/>
  <c r="H348" i="1"/>
  <c r="H346" i="1"/>
  <c r="H344" i="1"/>
  <c r="H342" i="1"/>
  <c r="H340" i="1"/>
  <c r="H338" i="1"/>
  <c r="H336" i="1"/>
  <c r="H334" i="1"/>
  <c r="H328" i="1"/>
  <c r="H326" i="1"/>
  <c r="H324" i="1"/>
  <c r="H322" i="1"/>
  <c r="H320" i="1"/>
  <c r="H318" i="1"/>
  <c r="H316" i="1"/>
  <c r="H312" i="1"/>
  <c r="H313" i="1" s="1"/>
  <c r="H308" i="1"/>
  <c r="H306" i="1"/>
  <c r="H304" i="1"/>
  <c r="H300" i="1"/>
  <c r="H298" i="1"/>
  <c r="H296" i="1"/>
  <c r="H294" i="1"/>
  <c r="H290" i="1"/>
  <c r="H288" i="1"/>
  <c r="H286" i="1"/>
  <c r="H284" i="1"/>
  <c r="H280" i="1"/>
  <c r="H278" i="1"/>
  <c r="H276" i="1"/>
  <c r="H274" i="1"/>
  <c r="H270" i="1"/>
  <c r="H268" i="1"/>
  <c r="H266" i="1"/>
  <c r="H264" i="1"/>
  <c r="F166" i="1"/>
  <c r="H260" i="1"/>
  <c r="H258" i="1"/>
  <c r="H256" i="1"/>
  <c r="H254" i="1"/>
  <c r="H250" i="1"/>
  <c r="H248" i="1"/>
  <c r="H246" i="1"/>
  <c r="H244" i="1"/>
  <c r="H240" i="1"/>
  <c r="H238" i="1"/>
  <c r="H236" i="1"/>
  <c r="H232" i="1"/>
  <c r="H230" i="1"/>
  <c r="F234" i="1"/>
  <c r="H234" i="1"/>
  <c r="H226" i="1"/>
  <c r="H224" i="1"/>
  <c r="H222" i="1"/>
  <c r="H218" i="1"/>
  <c r="H216" i="1"/>
  <c r="F220" i="1"/>
  <c r="H220" i="1" s="1"/>
  <c r="H212" i="1"/>
  <c r="H210" i="1"/>
  <c r="H208" i="1"/>
  <c r="H204" i="1"/>
  <c r="H202" i="1"/>
  <c r="F206" i="1"/>
  <c r="H206" i="1" s="1"/>
  <c r="H198" i="1"/>
  <c r="H196" i="1"/>
  <c r="H194" i="1"/>
  <c r="H190" i="1"/>
  <c r="H188" i="1"/>
  <c r="F192" i="1"/>
  <c r="H192" i="1" s="1"/>
  <c r="H184" i="1"/>
  <c r="H182" i="1"/>
  <c r="H180" i="1"/>
  <c r="H176" i="1"/>
  <c r="H174" i="1"/>
  <c r="H170" i="1"/>
  <c r="H168" i="1"/>
  <c r="H162" i="1"/>
  <c r="H160" i="1"/>
  <c r="F178" i="1"/>
  <c r="H178" i="1" s="1"/>
  <c r="F164" i="1"/>
  <c r="H164" i="1" s="1"/>
  <c r="H150" i="1"/>
  <c r="H154" i="1"/>
  <c r="H152" i="1"/>
  <c r="H148" i="1"/>
  <c r="H146" i="1"/>
  <c r="H144" i="1"/>
  <c r="H140" i="1"/>
  <c r="H138" i="1"/>
  <c r="H136" i="1"/>
  <c r="H134" i="1"/>
  <c r="H130" i="1"/>
  <c r="H128" i="1"/>
  <c r="H126" i="1"/>
  <c r="H122" i="1"/>
  <c r="H120" i="1"/>
  <c r="H115" i="1"/>
  <c r="H113" i="1"/>
  <c r="H111" i="1"/>
  <c r="H109" i="1"/>
  <c r="H105" i="1"/>
  <c r="H103" i="1"/>
  <c r="H101" i="1"/>
  <c r="H99" i="1"/>
  <c r="H97" i="1"/>
  <c r="H93" i="1"/>
  <c r="H91" i="1"/>
  <c r="H89" i="1"/>
  <c r="H87" i="1"/>
  <c r="H83" i="1"/>
  <c r="H81" i="1"/>
  <c r="H79" i="1"/>
  <c r="H75" i="1"/>
  <c r="H73" i="1"/>
  <c r="H71" i="1"/>
  <c r="H69" i="1"/>
  <c r="H67" i="1"/>
  <c r="H63" i="1"/>
  <c r="H61" i="1"/>
  <c r="H59" i="1"/>
  <c r="H57" i="1"/>
  <c r="H55" i="1"/>
  <c r="H53" i="1"/>
  <c r="H51" i="1"/>
  <c r="H45" i="1"/>
  <c r="H43" i="1"/>
  <c r="H39" i="1"/>
  <c r="H37" i="1"/>
  <c r="H40" i="1" s="1"/>
  <c r="H33" i="1"/>
  <c r="H31" i="1"/>
  <c r="H29" i="1"/>
  <c r="H27" i="1"/>
  <c r="H25" i="1"/>
  <c r="H14" i="1"/>
  <c r="H20" i="1"/>
  <c r="H18" i="1"/>
  <c r="H16" i="1"/>
  <c r="H10" i="1"/>
  <c r="H11" i="1"/>
  <c r="H251" i="1" l="1"/>
  <c r="H141" i="1"/>
  <c r="H439" i="1"/>
  <c r="H448" i="1" s="1"/>
  <c r="H309" i="1"/>
  <c r="H46" i="1"/>
  <c r="H47" i="1" s="1"/>
  <c r="H131" i="1"/>
  <c r="H425" i="1"/>
  <c r="H417" i="1"/>
  <c r="H34" i="1"/>
  <c r="H94" i="1"/>
  <c r="H171" i="1"/>
  <c r="H106" i="1"/>
  <c r="H185" i="1"/>
  <c r="H271" i="1"/>
  <c r="H291" i="1"/>
  <c r="H76" i="1"/>
  <c r="H116" i="1"/>
  <c r="H357" i="1"/>
  <c r="H405" i="1"/>
  <c r="H84" i="1"/>
  <c r="H123" i="1"/>
  <c r="H64" i="1"/>
  <c r="H261" i="1"/>
  <c r="H155" i="1"/>
  <c r="H21" i="1"/>
  <c r="H281" i="1"/>
  <c r="H301" i="1"/>
  <c r="H329" i="1"/>
  <c r="H241" i="1"/>
  <c r="H227" i="1"/>
  <c r="H213" i="1"/>
  <c r="H199" i="1"/>
  <c r="H117" i="1" l="1"/>
  <c r="H156" i="1" s="1"/>
  <c r="H330" i="1"/>
  <c r="H449" i="1" s="1"/>
  <c r="H450" i="1" l="1"/>
  <c r="H451" i="1"/>
</calcChain>
</file>

<file path=xl/sharedStrings.xml><?xml version="1.0" encoding="utf-8"?>
<sst xmlns="http://schemas.openxmlformats.org/spreadsheetml/2006/main" count="666" uniqueCount="236">
  <si>
    <t>Przebudowa ul.Okopowej w Kołobrzegu</t>
  </si>
  <si>
    <t>Nr poz.</t>
  </si>
  <si>
    <t>Numer ST</t>
  </si>
  <si>
    <t>Opis robót</t>
  </si>
  <si>
    <t>Jm</t>
  </si>
  <si>
    <t>Ilość</t>
  </si>
  <si>
    <t>1</t>
  </si>
  <si>
    <t>2</t>
  </si>
  <si>
    <t/>
  </si>
  <si>
    <t>D-01.01.01</t>
  </si>
  <si>
    <t>Roboty pomiarowe przy liniowych robotach ziemnych - trasa dróg w terenie równinnym</t>
  </si>
  <si>
    <t>km</t>
  </si>
  <si>
    <t>D-02.00.01</t>
  </si>
  <si>
    <t>D-02.01.01</t>
  </si>
  <si>
    <t>m3</t>
  </si>
  <si>
    <t>Formowanie i zagęszczanie spycharkami nasypów -materiał  z dowozu</t>
  </si>
  <si>
    <t>D - 04.01.01</t>
  </si>
  <si>
    <t>Profilowanie i zagęszczanie mechaniczne podłoża pod warstwy konstrukcyjne nawierzchni w gruncie kategorii I-IV</t>
  </si>
  <si>
    <t>m2</t>
  </si>
  <si>
    <t>D -  01.02.04</t>
  </si>
  <si>
    <t>m</t>
  </si>
  <si>
    <t>3.2 Rozebranie nawierzchni bitumicznej</t>
  </si>
  <si>
    <t>3.3 Rozebranie kraweżników</t>
  </si>
  <si>
    <t>4.1 Konstrukcja nawierzchni jezdni bitumicznej</t>
  </si>
  <si>
    <t>D - 04.05.01a</t>
  </si>
  <si>
    <t>D -  04.04.02</t>
  </si>
  <si>
    <t>Podbudowa zasadnicza z mieszanki niezwiązanej z kruszywa -0/31,5 - C90/3 o gr. po zagęszczeniu 20cm</t>
  </si>
  <si>
    <t>D -  04.07.01a</t>
  </si>
  <si>
    <t>D - 05.03.05b</t>
  </si>
  <si>
    <t>D - 05.03.13a</t>
  </si>
  <si>
    <t>Warstwa ścieralna z  AC 8S 50/70 gr. 4cm</t>
  </si>
  <si>
    <t>Ułożenie siatki przeciwspękaniowej szkalo- węglowej wstępnie przesączoną asfaltem szer. 2m. (połączenie z ul. Jagiellońską)</t>
  </si>
  <si>
    <t>4.2 Konstrukcja chodników</t>
  </si>
  <si>
    <t>Ulepszone podłoże z mieszanki związanej  C1,5/2 &lt;4MPa, gr. 15cm</t>
  </si>
  <si>
    <t>D - 04.04.02</t>
  </si>
  <si>
    <t>Podbudowa zasadnicza z mieszanki niezwiązanej z kruszywa 0/31,5mm C50/30, gr. 15cm po zagęszczeniu</t>
  </si>
  <si>
    <t>D - 05.03.23a</t>
  </si>
  <si>
    <t>Chodnik z kostki betonowej 3-elementowej gr. 8cm kolor szary o wym. 15x15, 15x20, 15x30 na podsypce cementowo piaskowej gr. 3-5 cm</t>
  </si>
  <si>
    <t>Chodniki z płyt betonowych tzw. integracyjnych-  żółtych z wypustkami o wymiarach 40x40cm na podsypce cementowo-piaskowej, z wypełnieniem spoin zaprawą cementową</t>
  </si>
  <si>
    <t>Chodniki z płyt betonowych tzw. integracyjnych-  żółtych prowadzących o wymiarach 40x40cm na podsypce cementowo-piaskowej, z wypełnieniem spoin zaprawą cementową</t>
  </si>
  <si>
    <t>4.3 Nawierzchnia zjazdów z kostki betonowej</t>
  </si>
  <si>
    <t>Nawierzchnia z kostki betonowej  gr. 8cm kolor grafitowy na podsypce cem. piaskowej gr. 3cm</t>
  </si>
  <si>
    <t>Podbudowa zasadnicza  z mieszanki niezwiązanej z kruszywa -0/31,5 - C50/30 gr. 25cm</t>
  </si>
  <si>
    <t>Warstwa mrozoochronna z C1,5/2?4MPa gr. 15cm</t>
  </si>
  <si>
    <t>4.4 Nawierzchnia wyniesionego skrzyżowania</t>
  </si>
  <si>
    <t>Warstwa mrozoochronna z mieszanki związanej cementem C1,5/2?4MPa gr. 22cm</t>
  </si>
  <si>
    <t>Nawierzchnia z kostki betonowej  gr. 8cm kolor szary na podsypce cem. piaskowej gr. 3-5cm</t>
  </si>
  <si>
    <t>4.5 Nawierzchnia zatok postojowych</t>
  </si>
  <si>
    <t>D - 05.03.01</t>
  </si>
  <si>
    <t>Nawierzchnia  z kostki kamiennej (materiał Inwestora) gr. 16-20cm zamulona żywicą epoksydową na podsypce cem. piaskowej gr. 3-5cm</t>
  </si>
  <si>
    <t>Nawierzchnia z kostki betonowej  gr. 8cm kolor szary na podsypce cem. piaskowej gr. 3cm (pasy między stanowiskami)</t>
  </si>
  <si>
    <t>4.6 Krawężniki i obrzeża</t>
  </si>
  <si>
    <t>D - 08.01.02a</t>
  </si>
  <si>
    <t>D - 08.03.01</t>
  </si>
  <si>
    <t>Ścieki uliczne z kostki kamiennej rozbiórkowej  na podsypce cementow-piaskowej</t>
  </si>
  <si>
    <t>D - 00.00.00</t>
  </si>
  <si>
    <t>D - 01.04.00</t>
  </si>
  <si>
    <t>Regulacja pionowa włazów kanałowych</t>
  </si>
  <si>
    <t>szt</t>
  </si>
  <si>
    <t>Regulacja zaworów wodociągowych i gazowych</t>
  </si>
  <si>
    <t>Regulacja pionowa studzienek telefonicznych</t>
  </si>
  <si>
    <t>D - 07.02.01</t>
  </si>
  <si>
    <t>Przymocowanie znaków zakazu, nakazu, ostrzegawczych i informacyjnych o powierzchni do 0,3m2</t>
  </si>
  <si>
    <t>Słupki do znaków drogowych z rur stalowych o średnicy 60mm</t>
  </si>
  <si>
    <t>D - 07.01.01</t>
  </si>
  <si>
    <t>Oznakowanie poziome grubowarstwowe</t>
  </si>
  <si>
    <t>Piktogram A-17</t>
  </si>
  <si>
    <t>szt.</t>
  </si>
  <si>
    <t>Podatek VAT 23%</t>
  </si>
  <si>
    <t>Ogółem</t>
  </si>
  <si>
    <t>K O S Z T O R Y S    O F E R T O W Y</t>
  </si>
  <si>
    <r>
      <t xml:space="preserve">Cena jednostkowa </t>
    </r>
    <r>
      <rPr>
        <i/>
        <sz val="10"/>
        <color indexed="8"/>
        <rFont val="Arial"/>
        <family val="2"/>
        <charset val="238"/>
      </rPr>
      <t>(netto)</t>
    </r>
  </si>
  <si>
    <r>
      <t xml:space="preserve">Cena </t>
    </r>
    <r>
      <rPr>
        <sz val="10"/>
        <color indexed="8"/>
        <rFont val="Arial"/>
        <family val="2"/>
        <charset val="238"/>
      </rPr>
      <t xml:space="preserve">(netto)    </t>
    </r>
    <r>
      <rPr>
        <b/>
        <sz val="10"/>
        <color indexed="64"/>
        <rFont val="Arial"/>
        <family val="2"/>
        <charset val="238"/>
      </rPr>
      <t xml:space="preserve">   </t>
    </r>
    <r>
      <rPr>
        <i/>
        <sz val="10"/>
        <color indexed="8"/>
        <rFont val="Arial"/>
        <family val="2"/>
        <charset val="238"/>
      </rPr>
      <t>(5 x 6)</t>
    </r>
  </si>
  <si>
    <t>I.   BRANŻA DROGOWA</t>
  </si>
  <si>
    <t>1. ROBOTY PRZYGOTOWAWCZE</t>
  </si>
  <si>
    <t>2. ROBOTY ZIEMNE</t>
  </si>
  <si>
    <t>Wykonanie wykopów z transportem na odkład i zagospodarowaniem materiału we własnym zakresie przez Wykonawcę</t>
  </si>
  <si>
    <t>Wymiana gruntu pod nowe nasadzenia</t>
  </si>
  <si>
    <t>3. ROBOTY ROZBIÓRKOWE</t>
  </si>
  <si>
    <t>3.1 Rozbiórka chodników i zjazdów i zatok postojowych</t>
  </si>
  <si>
    <t>3.1  Rozbiórka chodników i zjazdów i zatok postojowych</t>
  </si>
  <si>
    <t>3.2  Rozebranie nawierzchni bitumicznej</t>
  </si>
  <si>
    <t>Rozebranie nawierzchni  z kostki betonowej gr.8cm na podsypce cementowo-piaskowej z wypełnieniem spoin z wywozem i zagospodarowaniem materiału przez Wykonawcę</t>
  </si>
  <si>
    <t>Rozebranie mechaniczne podbudowy chodników, zjazdów, miejsc postojowych   o grubości śr. 15-20cm z wywozem i zagospodarowaniem materiału przez Wykonawcę</t>
  </si>
  <si>
    <t>Rozebranie obrzeży o wymiarach 8x30cm, na podsypce piaskowej z wywozem i zagospodarowaniem materiału przez Wykonawcę</t>
  </si>
  <si>
    <t>Rozebranie nawierzchni z płytek chodnikowych o wymiarach 35x35x5cm z wywozem i zagospodarowaniem materiału przez Wykonawcę</t>
  </si>
  <si>
    <t>Rozebranie nawierzchni z płyt drogowych ażurowych betonowych z wywozem i zagospodarowaniem materiału przez Wykonawcę</t>
  </si>
  <si>
    <t>Rozebranie  podbudowy z bruku kamiennego o grubości 20cm (część do ponownego wykorzystania)</t>
  </si>
  <si>
    <t>Rozebranie  nawierzchni bitumicznej gr. śr. 6cm z wywozem i zagospodarowaniem materiału przez Wykonawcę</t>
  </si>
  <si>
    <t>Rozebranie krawężników betonowych  z wywozem i zagospodarowaniem materiału przez Wykonawcę</t>
  </si>
  <si>
    <t>Rozebranie ław z betonu pod krawężniki  z wywozem i zagospodarowaniem materiału przez Wykonawcę</t>
  </si>
  <si>
    <t>3. PRACE ROZBIÓRKOWE</t>
  </si>
  <si>
    <t>4.  PROJEKTOWANY KONSTRUKCJE</t>
  </si>
  <si>
    <t>Warstwa wiążąca z AC16W 35/50- gr. 5cm ze skropieniem emulsją szybkorozpadową oraz oczyszczeniem</t>
  </si>
  <si>
    <t>Podbudowa z AC22P 35/50 gr. 7cm ze skropieniem emulsją szybkorozpadową oraz oczyszczeniem</t>
  </si>
  <si>
    <t>Podbudowa zasadnicza  z mieszanki niezwiązanej z kruszywa - 0/31,5 - C50/30 gr. 25cm</t>
  </si>
  <si>
    <t>Ulepszone podłoże z mieszanki niezwiązanej o CBR≥20% gr. 20cm</t>
  </si>
  <si>
    <t>Warstwa mrozoochronna z mieszanki związanej cementem C1,5/2≤4MPa gr. 22cm</t>
  </si>
  <si>
    <t>Nawierzchnia z kostki betonowej bezfazowej  gr. 8cm kolor niebieski na podsypce cem. piaskowej gr. 3cm (stanowiska poj. osób niepełnosprawnychi)</t>
  </si>
  <si>
    <t>Warstwa mrozoochronna z C1,5/2≤4MPa gr. 15cm</t>
  </si>
  <si>
    <t>4. PROJEKTOWANE KONSTRUKCJE</t>
  </si>
  <si>
    <t>Zakup i ustawienie wyniesionego krawężnika betonowego 15x30cm na ławie betonowej z oporem C12/15</t>
  </si>
  <si>
    <t>Zakup i ustawienie wtopionego krawężnika betonowego 15x22cm na ławie betonowej z oporem C12/15</t>
  </si>
  <si>
    <t>Zakup i ustawienie obrzeża betonowe 8/30 na ławie betonowej z oporem C12/15</t>
  </si>
  <si>
    <t>5. ZIELEŃ</t>
  </si>
  <si>
    <t>6. ELEMENTY INNE</t>
  </si>
  <si>
    <t>7. ORGANIZACJA RUCHU</t>
  </si>
  <si>
    <t>Humusowanie gr 20 cm z obsianiem trawą</t>
  </si>
  <si>
    <t>Wymiana gruntu (na humus) pod nowe nasadzenia wraz z wykopem, wywozem oraz dostawą</t>
  </si>
  <si>
    <t>6. ELEMENTY - INNE</t>
  </si>
  <si>
    <t>Ustawienie koszy na śmieci</t>
  </si>
  <si>
    <t>kpl</t>
  </si>
  <si>
    <t>Ustawienie i zamocowanie do podłoża ławk z oparciem i podłokietnikiem</t>
  </si>
  <si>
    <t>Montaż stojaków na rowery</t>
  </si>
  <si>
    <t>Montaż tablicy informacyjnej o wym. 100 x 150</t>
  </si>
  <si>
    <t>8. ELEMENTY MAŁEJ ARCHITEKTURY</t>
  </si>
  <si>
    <t>Dostawa i montaż elementów ogrodzeniowych</t>
  </si>
  <si>
    <t>mb</t>
  </si>
  <si>
    <t>Montaż tablicy pamiątkowej o wym. 180 x 120</t>
  </si>
  <si>
    <t>I.  BRANANŻA DROGOWA</t>
  </si>
  <si>
    <t>SST-S01</t>
  </si>
  <si>
    <t>Podłoża pod kanały i obiekty z materiałów sypkich o grubości 20cm</t>
  </si>
  <si>
    <t>Kanały z rur PP-b o średnicy zewnętrznej 630mm</t>
  </si>
  <si>
    <t>Inspekcja video po wykonaniu robót</t>
  </si>
  <si>
    <t>Próba szczelności kanałów rurowych o średnicy nominalnej 600mm</t>
  </si>
  <si>
    <t>Kanały z rur PP-b o średnicy zewnętrznej 500mm</t>
  </si>
  <si>
    <t>Próba szczelności kanałów rurowych o średnicy nominalnej 500mm</t>
  </si>
  <si>
    <t>Kanały z rur PP-b o średnicy zewnętrznej 400mm</t>
  </si>
  <si>
    <t>Próba szczelności kanałów rurowych o średnicy nominalnej 400mm</t>
  </si>
  <si>
    <t>Kanały z rur PVC o średnicy zewnętrznej 315mm łączone na wcisk</t>
  </si>
  <si>
    <t>Próba szczelności kanałów rurowych o średnicy nominalnej 300mm</t>
  </si>
  <si>
    <t>Kanały z rur PVC o średnicy zewnętrznej 200mm łączone na wcisk</t>
  </si>
  <si>
    <t>Próba szczelności kanałów rurowych o średnicy nominalnej 200mm</t>
  </si>
  <si>
    <t>Kanały z rur PVC o średnicy zewnętrznej 150mm łączone na wcisk</t>
  </si>
  <si>
    <t>Próba szczelności kanałów rurowych o średnicy nominalnej 150mm</t>
  </si>
  <si>
    <t>studnię</t>
  </si>
  <si>
    <t>Podłoża pod kanały i obiekty z materiałów sypkich o grubości 10cm</t>
  </si>
  <si>
    <t>Przyłącze siodłowe 630/200</t>
  </si>
  <si>
    <t>Zaślepki PVC200</t>
  </si>
  <si>
    <t>Złączki PVC200(160)</t>
  </si>
  <si>
    <t>II.   BRANŻA SANITARNA - KANALIZACJA DESZCZOWA</t>
  </si>
  <si>
    <t>Wykopy w gruncie kat. III-IV z umocnieniem i wywozem i zagospodarowaniem nadmiaru urobku przez Wykonawcę</t>
  </si>
  <si>
    <t>Zasypanie i zagęszczenie wykopów gruntem kat. I-II</t>
  </si>
  <si>
    <t>Podłoża pod kanały i obiekty z materiałów sypkich o grubości 20cm + 30cm (obsypka nad wierzch rury)</t>
  </si>
  <si>
    <t>1. KANAŁ DESZCZOWY DN 630 PP</t>
  </si>
  <si>
    <t>2. KANAŁ DESZCOWAY DN 500 PP</t>
  </si>
  <si>
    <t>4. KANAŁ DESZCZOWY DN 315 PP</t>
  </si>
  <si>
    <t>5. KANAŁ DESZCZOWY DN 200 PVC</t>
  </si>
  <si>
    <t>6. KANAŁ DESZCZOWY DN 160 PVC</t>
  </si>
  <si>
    <t>Podłoża pod kanały i obiekty z materiałów sypkich o grubości 15cm + 30cm (obsypka nad wierzch rury)</t>
  </si>
  <si>
    <t>7. STUDNIA REWIZYJNA DN 2000</t>
  </si>
  <si>
    <t xml:space="preserve">Montaż studni rewizyjnych z kręgów betonowych z betonu C35/45 z uszczeklami gumowymi i prefabrykowaną podstawą studni o średnicy 1200 mm, z pokrywą żełbetową oraz włazem żeliwnym z wentylacją - klasy D400,  600mm z logiem miasta Kołobrzeg  - z pierścieniem odciążającym </t>
  </si>
  <si>
    <t xml:space="preserve">Montaż studni rewizyjnych z kręgów betonowych z betonu C35/45 z uszczeklami gumowymi i prefabrykowaną podstawą studni o średnicy 2000 mm, z pokrywą żełbetową oraz włazem żeliwnym z wentylacją - klasy D400,  600mm z logiem miasta Kołobrzeg  - z pierścieniem odciążającym </t>
  </si>
  <si>
    <t>8. STUDNIA REWIZYJNA DN 1500</t>
  </si>
  <si>
    <t xml:space="preserve">Montaż studni rewizyjnych z kręgów betonowych z betonu C35/45 z uszczeklami gumowymi i prefabrykowaną podstawą studni o średnicy 1500 mm, z pokrywą żełbetową oraz włazem żeliwnym z wentylacją - klasy D400,  600mm z logiem miasta Kołobrzeg  - z pierścieniem odciążającym </t>
  </si>
  <si>
    <t>9. STUDNIA REWIZYJNA DN 1200</t>
  </si>
  <si>
    <t>3. KANAŁ DESZCZOWY DN 400 PP</t>
  </si>
  <si>
    <t>10. STUDZIENKA PVC 425</t>
  </si>
  <si>
    <t>Studzienki kanalizacyjne systemowe o średnicy 425 mm. Zamknięcie rurą teleskopową z pokrywą żeliwną, kineta studzienki z PP</t>
  </si>
  <si>
    <t>11. STUDZIENKA PVC 630</t>
  </si>
  <si>
    <t>12. WPUSTY DESZCZOWE DN 500</t>
  </si>
  <si>
    <t>Wpusty uliczne Dn 0,50 z osadnikiem gł. min. 60cm i z koszem, z elementów betonowych klasy C35/45, z kratą  płaską żeliwną uchylną zatrzaskową klasy D400 z kołnierzem osadzonym na pierścieniu odciążającym</t>
  </si>
  <si>
    <t>Studzienki kanalizacyjne systemowe o średnicy 630 mm. Zamknięcie rurą teleskopową z pokrywą żeliwną, kineta studzienki z PP</t>
  </si>
  <si>
    <t>13. PRZYŁĄCZA I KSZTAŁTKI</t>
  </si>
  <si>
    <t>14. REMONT STUDNI ISTNIEJĄCEJ</t>
  </si>
  <si>
    <t>kpl.</t>
  </si>
  <si>
    <t>15. ROBOTY DEMONTAŻOWE</t>
  </si>
  <si>
    <t>Demontaż rurociągu o średnicy nominalnej 250mm z wywozem i zagospodarowaniem zdemontowanego materiału przez Wykonawcę</t>
  </si>
  <si>
    <t>Demontaż rurociągu o średnicy nominalnej 450mm z wywozem i zagospodarowaniem zdemontowanego materiału przez Wykonawcę</t>
  </si>
  <si>
    <t>Demontaż rurociągu o średnicy nominalnej 500mm z wywozem i zagospodarowaniem zdemontowanego materiału przez Wykonawcę</t>
  </si>
  <si>
    <t>Demontaż rurociągu o średnicy nominalnej 600mm z wywozem i zagospodarowaniem zdemontowanego materiału przez Wykonawcę</t>
  </si>
  <si>
    <t>Demontaż istniejącego rurociągu o średnicy nominalnej 150-200mm z wywozem i zagospodarowaniem zdemontowanego materiału przez Wykonawcę</t>
  </si>
  <si>
    <t>Demontaż studzienek ściekowych ulicznych betonowych o średnicy 500mm z osadnikiem z wywozem i zagospodarowaniem zdemontowanego materiału przez Wykonawcę</t>
  </si>
  <si>
    <t>Demontaż studni rewizyjnych z kręgów betonowych o średnicach 1200-2000mm  z wywozem i zagospodarowaniem zdemontowanego materiału przez Wykonawcę</t>
  </si>
  <si>
    <t>4. KANAŁ DESZCZOWY DN 315 PVC</t>
  </si>
  <si>
    <t>SST branża elektryczna</t>
  </si>
  <si>
    <t>Ręczne układanie kabli YAKXS 4x25mm2 w rowach kablowych</t>
  </si>
  <si>
    <t>Układanie bednarki w rowach kablowych - Bednarka FeZn 25x4</t>
  </si>
  <si>
    <t>Zarobienie na sucho końca kabla 4-żyłowego o przekroju do 35 mm2 na napięcie do 1 kV o izolacji i powłoce z tworzyw sztucznych</t>
  </si>
  <si>
    <t>Podłączenie przewodów pojedynczych w izolacji polwinitowej pod zaciski lub bolce (przekrój żył do 35 mm2)</t>
  </si>
  <si>
    <t>Montaż szafki oświetleniowej wraz z fundamentem - szafka wyposażona zgodnie z projektem w cyfrowy programator astronomiczny i wyłacznik zmierzchowy z tablicą informacyjną z opisem właściciela oraz urządzenia teletechniczne</t>
  </si>
  <si>
    <t>Pomiar rezystancji izolacji instalacji elektrycznych - obwód 3-fazowy, pierwszy pomiar</t>
  </si>
  <si>
    <t>pomiar</t>
  </si>
  <si>
    <t>Pomiar linii kablowej 4-żyłowej</t>
  </si>
  <si>
    <t>odc</t>
  </si>
  <si>
    <t>Pomiar rezystancji uziemienia roboczego dodatkowego lub ochronnego, pierwsze złącze kontrolne</t>
  </si>
  <si>
    <t>Układanie rur ochronnych z PCW o średnicy do 110 mm w wykopie</t>
  </si>
  <si>
    <t>Układanie kabli YAKXS 4x25mm2 w rurach</t>
  </si>
  <si>
    <t>Układanie kabli YAKXS 4x25mm2 w słupach- zapas w słupach</t>
  </si>
  <si>
    <t>Ręczne układanie kabli YAKXS 3x2,5mm2 w rowach kablowych</t>
  </si>
  <si>
    <t>Układanie kabli YAKXS 3x2,5mm2 w słupach- zapas w słupach</t>
  </si>
  <si>
    <t>Układanie bednarki w rurach i słupach</t>
  </si>
  <si>
    <t>Montaż głowic kablowych - zarobienie na sucho końca kabla 4-żyłowego o przekroju do 50 mm2 na napięcie do 1 kV o izolacji i powłoce z tworzyw sztucznych</t>
  </si>
  <si>
    <t>Podłączenie przewodów pojedynczych w izolacji polwinitowej pod zaciski lub bolce (przekrój żył do 50 mm2)</t>
  </si>
  <si>
    <t>Montaż i stawianie słupów dla znaków interaktywnych</t>
  </si>
  <si>
    <t>Montaż oprawy LED - Oprawa oświetleniowa LED 28W według dokumentacji lub równoważne</t>
  </si>
  <si>
    <t>Montaż oprawy LED - Oprawa oświetleniowa LED przejść dla pieszych pulsator</t>
  </si>
  <si>
    <t>Montaż oprawy LED - Oprawa oświetleniowa LED 53W według dokumentacji lub równoważne</t>
  </si>
  <si>
    <t>Montaż znaków interaktywnych</t>
  </si>
  <si>
    <t>Wciąganie przewodów z udziałem podnośnika samochodowego w słup lub rury osłonowe YDYp 3x2,5mm2</t>
  </si>
  <si>
    <t>Montaż zabezpieczeń w słupach typu - IZK z wkładką 4A</t>
  </si>
  <si>
    <t>Badanie linii kablowej o ilosci żył do 5</t>
  </si>
  <si>
    <t>odc.</t>
  </si>
  <si>
    <t>Pierwszy pomiar skutecznosci ochrony przeciwporażeniowej</t>
  </si>
  <si>
    <t>pomiar.</t>
  </si>
  <si>
    <t>Pomiar natężenia oświetlenia</t>
  </si>
  <si>
    <t>Malowanie podstaw fyndamentowych pod słupy</t>
  </si>
  <si>
    <t>Uszczelmienie końca rur</t>
  </si>
  <si>
    <t>stud.</t>
  </si>
  <si>
    <t>Remont studni o śrenicy do 1500mm obejmujący: czyszczenie, doszczelnienie, osadzenie stopni złazowych, wymianę płyty nastudziennej z włazem żeliwnym t. ciężkiego (z logiem) oraz pierścienia odciążającego</t>
  </si>
  <si>
    <t>III. BRANŻA ELEKTRYCZNA</t>
  </si>
  <si>
    <t>1. LINIE ZASILAJĄCE SZAFKI OŚWIETLENIOWE</t>
  </si>
  <si>
    <t>Wykopy dla kabli o szerokości dna 40 cm i głębokości do 80 cm w gruncie kat. III-IV z  wywozem i zagospoda</t>
  </si>
  <si>
    <t>Nasypanie 20 cm warstwy piasku na dno rowu kablowego o szerokości do 0,4 m (10 cm - pod kablem oraz 10 cm - nad kablem)</t>
  </si>
  <si>
    <t>Zasypanie i zagęszczenie wykopów o szerokości dna 40 cm i głębokości do 60 cm gruntem kat. I-II</t>
  </si>
  <si>
    <t>Układanie kabli YAKXS 4x25mm2 w rowach kablowych</t>
  </si>
  <si>
    <t>Montaż uziomów ze stali profilowanej miedziowanych o dł. 9 m - metodą udarową w gruncie kat I-II</t>
  </si>
  <si>
    <t>2. LINIE OŚWIETLENIOWE</t>
  </si>
  <si>
    <t>Wykopy dla kabli o szerokości dna 40 cm i głębokości do 80 cm w gruncie kat. III-IV z  wywozem i zagospodarowaniem nadmiaru urobku przez Wykonawcę</t>
  </si>
  <si>
    <t xml:space="preserve">Pomiar rezystancji izolacji instalacji elektrycznej - obwód 3-fazowy </t>
  </si>
  <si>
    <t>Stawianie w gruncie aluminiowych słupów oświetleniowych H=6m,  na fundamencie 1200/400</t>
  </si>
  <si>
    <t>3. POMIARY</t>
  </si>
  <si>
    <t xml:space="preserve">Badania i pomiary instalacji uziemiającej </t>
  </si>
  <si>
    <t>4. ROBOTY DODATKOWE</t>
  </si>
  <si>
    <t>Malowanie numeracji na słupach, mocowanie naklejek zakaz plakatowania oraz naklejek Urządzenie Elektryczne</t>
  </si>
  <si>
    <t>5. KANALIZACJA TELETECHNICZNA</t>
  </si>
  <si>
    <t>Budowa studni kablowych prefabrykowanych rozdzielczych SKR-2 (komplet z wyposażeniem i zabezpieczeniem) wraz z robotami przygotowawczumi, ziemnymi i odtworzeniem terenu</t>
  </si>
  <si>
    <t>Budowa kanału technologicznego Ktp (1xH110 + H125 (3xH40+DB7/10)  z uwzględnieniem przekładek dystansowych wraz z badaniami szczelności</t>
  </si>
  <si>
    <t>Budowa kanału technologicznego Ktu (1xH110 + (3xH40+DB7/10) z uwzględnieniem przekładek dystansowych wraz z badaniami szczelności</t>
  </si>
  <si>
    <t>6. ROBOTY DEMONTAŻOWE</t>
  </si>
  <si>
    <t>Demontaż słupów-latarń stalowych wraz z unieczynnieniem ist. kabli oraz przewozem materiału na teren składowy DRU Karlino Energii Oświetlenie</t>
  </si>
  <si>
    <t>7. SAFE PASS</t>
  </si>
  <si>
    <t>7. SAFE PASSE</t>
  </si>
  <si>
    <t>Budowa systemu sygnalizacji przejścia dla pieszych – „Safe pass” – przy Szkole Podstawowej nr 7 w Kołobrzegu - wg warunków wskazanych w OPZ</t>
  </si>
  <si>
    <r>
      <t xml:space="preserve">Razem </t>
    </r>
    <r>
      <rPr>
        <sz val="11"/>
        <color rgb="FF000000"/>
        <rFont val="Arial"/>
        <family val="2"/>
        <charset val="238"/>
      </rPr>
      <t>(netto)</t>
    </r>
    <r>
      <rPr>
        <b/>
        <sz val="11"/>
        <color indexed="64"/>
        <rFont val="Arial"/>
        <family val="2"/>
        <charset val="238"/>
      </rPr>
      <t>.</t>
    </r>
  </si>
  <si>
    <t>Stawianie w gruncie aluminiowych słupów oświetleniowych o wysokości h=1,0m z wysięgnikiem o dł 1,0m i dł. ramienia 0,5m, na fundamencie 1200/400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</si>
</sst>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zł&quot;;\-#,##0.00\ &quot;zł&quot;"/>
  </numFmts>
  <fonts count="21" x14ac:knownFonts="1">
    <font>
      <sz val="10"/>
      <color indexed="64"/>
      <name val="Arial"/>
      <charset val="1"/>
    </font>
    <font>
      <sz val="8"/>
      <color indexed="64"/>
      <name val="Arial"/>
      <family val="2"/>
      <charset val="238"/>
    </font>
    <font>
      <i/>
      <sz val="7"/>
      <color indexed="64"/>
      <name val="Arial"/>
      <family val="2"/>
      <charset val="238"/>
    </font>
    <font>
      <b/>
      <sz val="14"/>
      <color indexed="64"/>
      <name val="Arial"/>
      <family val="2"/>
      <charset val="238"/>
    </font>
    <font>
      <b/>
      <sz val="8"/>
      <color indexed="64"/>
      <name val="Arial"/>
      <family val="2"/>
      <charset val="238"/>
    </font>
    <font>
      <i/>
      <sz val="8"/>
      <color indexed="64"/>
      <name val="Arial"/>
      <family val="2"/>
      <charset val="238"/>
    </font>
    <font>
      <b/>
      <sz val="14"/>
      <color indexed="64"/>
      <name val="Arial"/>
      <family val="2"/>
      <charset val="238"/>
    </font>
    <font>
      <b/>
      <sz val="10"/>
      <color indexed="64"/>
      <name val="Arial"/>
      <family val="2"/>
      <charset val="238"/>
    </font>
    <font>
      <b/>
      <sz val="12"/>
      <color indexed="64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64"/>
      <name val="Arial"/>
      <family val="2"/>
      <charset val="238"/>
    </font>
    <font>
      <sz val="8"/>
      <color indexed="64"/>
      <name val="Arial"/>
      <family val="2"/>
      <charset val="238"/>
    </font>
    <font>
      <sz val="9"/>
      <color indexed="64"/>
      <name val="Arial"/>
      <family val="2"/>
      <charset val="238"/>
    </font>
    <font>
      <i/>
      <sz val="9"/>
      <color indexed="64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u/>
      <sz val="12"/>
      <color indexed="64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3399FF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4" fontId="4" fillId="7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3" fillId="2" borderId="2" xfId="0" applyFont="1" applyFill="1" applyBorder="1" applyAlignment="1">
      <alignment horizontal="right" vertical="top" wrapText="1"/>
    </xf>
    <xf numFmtId="0" fontId="14" fillId="0" borderId="3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7" fillId="2" borderId="2" xfId="0" applyFont="1" applyFill="1" applyBorder="1" applyAlignment="1">
      <alignment horizontal="right" vertical="top" wrapText="1"/>
    </xf>
    <xf numFmtId="4" fontId="1" fillId="0" borderId="2" xfId="0" applyNumberFormat="1" applyFont="1" applyBorder="1" applyAlignment="1">
      <alignment vertical="top" wrapText="1"/>
    </xf>
    <xf numFmtId="4" fontId="1" fillId="2" borderId="2" xfId="0" applyNumberFormat="1" applyFont="1" applyFill="1" applyBorder="1" applyAlignment="1">
      <alignment vertical="top" wrapText="1"/>
    </xf>
    <xf numFmtId="4" fontId="4" fillId="7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top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right" vertical="top" wrapText="1"/>
    </xf>
    <xf numFmtId="4" fontId="1" fillId="2" borderId="4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center" wrapText="1" indent="1"/>
    </xf>
    <xf numFmtId="0" fontId="13" fillId="0" borderId="3" xfId="0" applyFont="1" applyBorder="1" applyAlignment="1">
      <alignment horizontal="center" vertical="top" wrapText="1"/>
    </xf>
    <xf numFmtId="4" fontId="13" fillId="0" borderId="3" xfId="0" applyNumberFormat="1" applyFont="1" applyBorder="1" applyAlignment="1">
      <alignment horizontal="right" vertical="top" wrapText="1"/>
    </xf>
    <xf numFmtId="4" fontId="13" fillId="0" borderId="3" xfId="0" applyNumberFormat="1" applyFont="1" applyBorder="1" applyAlignment="1">
      <alignment horizontal="right" vertical="center" wrapText="1" indent="1"/>
    </xf>
    <xf numFmtId="0" fontId="13" fillId="2" borderId="4" xfId="0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horizontal="right" vertical="center" wrapText="1" indent="1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right" vertical="top" wrapText="1"/>
    </xf>
    <xf numFmtId="4" fontId="13" fillId="0" borderId="7" xfId="0" applyNumberFormat="1" applyFont="1" applyBorder="1" applyAlignment="1">
      <alignment horizontal="right" vertical="center" wrapText="1" indent="1"/>
    </xf>
    <xf numFmtId="4" fontId="13" fillId="0" borderId="8" xfId="0" applyNumberFormat="1" applyFont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4" fontId="7" fillId="5" borderId="9" xfId="0" applyNumberFormat="1" applyFont="1" applyFill="1" applyBorder="1" applyAlignment="1">
      <alignment vertical="center" wrapText="1"/>
    </xf>
    <xf numFmtId="4" fontId="7" fillId="5" borderId="9" xfId="0" applyNumberFormat="1" applyFont="1" applyFill="1" applyBorder="1" applyAlignment="1">
      <alignment horizontal="right" vertical="center" wrapText="1" indent="1"/>
    </xf>
    <xf numFmtId="4" fontId="7" fillId="5" borderId="10" xfId="0" applyNumberFormat="1" applyFont="1" applyFill="1" applyBorder="1" applyAlignment="1">
      <alignment horizontal="right" vertical="center" wrapText="1" indent="1"/>
    </xf>
    <xf numFmtId="0" fontId="13" fillId="2" borderId="2" xfId="0" applyFont="1" applyFill="1" applyBorder="1" applyAlignment="1">
      <alignment vertical="top" wrapText="1"/>
    </xf>
    <xf numFmtId="4" fontId="2" fillId="6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vertical="top" wrapText="1"/>
    </xf>
    <xf numFmtId="4" fontId="2" fillId="6" borderId="5" xfId="0" applyNumberFormat="1" applyFont="1" applyFill="1" applyBorder="1" applyAlignment="1">
      <alignment horizontal="center" vertical="center" wrapText="1"/>
    </xf>
    <xf numFmtId="4" fontId="4" fillId="7" borderId="5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horizontal="right" vertical="top" wrapText="1"/>
    </xf>
    <xf numFmtId="4" fontId="17" fillId="2" borderId="5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vertical="top" wrapText="1"/>
    </xf>
    <xf numFmtId="4" fontId="12" fillId="0" borderId="6" xfId="0" applyNumberFormat="1" applyFont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Border="1" applyAlignment="1">
      <alignment vertical="top" wrapText="1"/>
    </xf>
    <xf numFmtId="4" fontId="19" fillId="2" borderId="5" xfId="0" applyNumberFormat="1" applyFont="1" applyFill="1" applyBorder="1" applyAlignment="1">
      <alignment horizontal="right" vertical="top" wrapText="1"/>
    </xf>
    <xf numFmtId="4" fontId="17" fillId="2" borderId="11" xfId="0" applyNumberFormat="1" applyFont="1" applyFill="1" applyBorder="1" applyAlignment="1">
      <alignment horizontal="right" vertical="top" wrapText="1"/>
    </xf>
    <xf numFmtId="4" fontId="18" fillId="2" borderId="11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Border="1" applyAlignment="1">
      <alignment vertical="top" wrapText="1"/>
    </xf>
    <xf numFmtId="4" fontId="13" fillId="0" borderId="6" xfId="0" applyNumberFormat="1" applyFont="1" applyBorder="1" applyAlignment="1">
      <alignment horizontal="right" vertical="top" wrapText="1"/>
    </xf>
    <xf numFmtId="4" fontId="17" fillId="2" borderId="2" xfId="0" applyNumberFormat="1" applyFont="1" applyFill="1" applyBorder="1" applyAlignment="1">
      <alignment horizontal="right" vertical="top" wrapText="1"/>
    </xf>
    <xf numFmtId="4" fontId="13" fillId="2" borderId="2" xfId="0" applyNumberFormat="1" applyFont="1" applyFill="1" applyBorder="1" applyAlignment="1">
      <alignment horizontal="right" vertical="center" wrapText="1" indent="1"/>
    </xf>
    <xf numFmtId="0" fontId="12" fillId="7" borderId="2" xfId="0" applyFont="1" applyFill="1" applyBorder="1" applyAlignment="1">
      <alignment horizontal="center" vertical="center" wrapText="1"/>
    </xf>
    <xf numFmtId="4" fontId="17" fillId="2" borderId="5" xfId="0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vertical="center" wrapText="1"/>
    </xf>
    <xf numFmtId="4" fontId="11" fillId="5" borderId="5" xfId="0" applyNumberFormat="1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4" fontId="15" fillId="4" borderId="12" xfId="0" applyNumberFormat="1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4" fontId="15" fillId="4" borderId="2" xfId="0" applyNumberFormat="1" applyFont="1" applyFill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4" fontId="15" fillId="4" borderId="13" xfId="0" applyNumberFormat="1" applyFont="1" applyFill="1" applyBorder="1" applyAlignment="1">
      <alignment vertical="center" wrapText="1"/>
    </xf>
    <xf numFmtId="4" fontId="17" fillId="2" borderId="4" xfId="0" applyNumberFormat="1" applyFont="1" applyFill="1" applyBorder="1" applyAlignment="1">
      <alignment horizontal="right" vertical="top" wrapText="1"/>
    </xf>
    <xf numFmtId="4" fontId="17" fillId="2" borderId="11" xfId="0" applyNumberFormat="1" applyFont="1" applyFill="1" applyBorder="1" applyAlignment="1">
      <alignment vertical="top" wrapText="1"/>
    </xf>
    <xf numFmtId="7" fontId="15" fillId="4" borderId="14" xfId="0" applyNumberFormat="1" applyFont="1" applyFill="1" applyBorder="1" applyAlignment="1">
      <alignment horizontal="right" vertical="center" wrapText="1"/>
    </xf>
    <xf numFmtId="7" fontId="16" fillId="4" borderId="1" xfId="0" applyNumberFormat="1" applyFont="1" applyFill="1" applyBorder="1" applyAlignment="1">
      <alignment horizontal="right" vertical="center" wrapText="1"/>
    </xf>
    <xf numFmtId="7" fontId="15" fillId="4" borderId="5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4" fontId="6" fillId="8" borderId="0" xfId="0" applyNumberFormat="1" applyFont="1" applyFill="1" applyAlignment="1">
      <alignment horizontal="center" vertical="center" wrapText="1"/>
    </xf>
    <xf numFmtId="4" fontId="3" fillId="8" borderId="0" xfId="0" applyNumberFormat="1" applyFont="1" applyFill="1" applyAlignment="1">
      <alignment horizontal="center" vertical="center" wrapText="1"/>
    </xf>
    <xf numFmtId="4" fontId="11" fillId="8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B6F3-09DA-46AD-97F6-5163D0DDFED4}">
  <sheetPr>
    <pageSetUpPr autoPageBreaks="0"/>
  </sheetPr>
  <dimension ref="B1:H451"/>
  <sheetViews>
    <sheetView tabSelected="1" view="pageBreakPreview" topLeftCell="A431" zoomScale="115" zoomScaleNormal="110" zoomScaleSheetLayoutView="115" workbookViewId="0">
      <selection activeCell="L176" sqref="L176"/>
    </sheetView>
  </sheetViews>
  <sheetFormatPr defaultRowHeight="12.75" x14ac:dyDescent="0.2"/>
  <cols>
    <col min="2" max="2" width="5.7109375" style="1" customWidth="1"/>
    <col min="3" max="3" width="10.7109375" style="1" customWidth="1"/>
    <col min="4" max="4" width="40.7109375" style="32" customWidth="1"/>
    <col min="5" max="5" width="8.7109375" style="1" customWidth="1"/>
    <col min="6" max="6" width="8.7109375" style="38" customWidth="1"/>
    <col min="7" max="7" width="13.7109375" style="26" customWidth="1"/>
    <col min="8" max="8" width="15.7109375" style="38" customWidth="1"/>
  </cols>
  <sheetData>
    <row r="1" spans="2:8" x14ac:dyDescent="0.2">
      <c r="B1" s="38"/>
      <c r="C1" s="38"/>
      <c r="D1" s="39"/>
      <c r="E1" s="38"/>
    </row>
    <row r="2" spans="2:8" x14ac:dyDescent="0.2">
      <c r="B2" s="120"/>
      <c r="C2" s="120"/>
      <c r="D2" s="121"/>
      <c r="E2" s="120"/>
      <c r="F2" s="120"/>
      <c r="G2" s="120"/>
      <c r="H2" s="120"/>
    </row>
    <row r="3" spans="2:8" ht="21.75" customHeight="1" x14ac:dyDescent="0.2">
      <c r="B3" s="122" t="s">
        <v>70</v>
      </c>
      <c r="C3" s="123"/>
      <c r="D3" s="124"/>
      <c r="E3" s="123"/>
      <c r="F3" s="123"/>
      <c r="G3" s="123"/>
      <c r="H3" s="123"/>
    </row>
    <row r="4" spans="2:8" ht="30" customHeight="1" x14ac:dyDescent="0.2">
      <c r="B4" s="125" t="s">
        <v>0</v>
      </c>
      <c r="C4" s="125"/>
      <c r="D4" s="126"/>
      <c r="E4" s="125"/>
      <c r="F4" s="125"/>
      <c r="G4" s="125"/>
      <c r="H4" s="125"/>
    </row>
    <row r="5" spans="2:8" s="2" customFormat="1" ht="38.25" x14ac:dyDescent="0.2">
      <c r="B5" s="14" t="s">
        <v>1</v>
      </c>
      <c r="C5" s="14" t="s">
        <v>2</v>
      </c>
      <c r="D5" s="14" t="s">
        <v>3</v>
      </c>
      <c r="E5" s="14" t="s">
        <v>4</v>
      </c>
      <c r="F5" s="27" t="s">
        <v>5</v>
      </c>
      <c r="G5" s="27" t="s">
        <v>71</v>
      </c>
      <c r="H5" s="27" t="s">
        <v>72</v>
      </c>
    </row>
    <row r="6" spans="2:8" s="2" customFormat="1" x14ac:dyDescent="0.2">
      <c r="B6" s="3" t="s">
        <v>6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</row>
    <row r="7" spans="2:8" s="2" customFormat="1" ht="19.5" customHeight="1" x14ac:dyDescent="0.2">
      <c r="B7" s="15"/>
      <c r="C7" s="15"/>
      <c r="D7" s="16" t="s">
        <v>73</v>
      </c>
      <c r="E7" s="15"/>
      <c r="F7" s="77"/>
      <c r="G7" s="20"/>
      <c r="H7" s="79"/>
    </row>
    <row r="8" spans="2:8" s="2" customFormat="1" ht="15" customHeight="1" x14ac:dyDescent="0.2">
      <c r="B8" s="17"/>
      <c r="C8" s="18" t="s">
        <v>8</v>
      </c>
      <c r="D8" s="19" t="s">
        <v>74</v>
      </c>
      <c r="E8" s="17"/>
      <c r="F8" s="36"/>
      <c r="G8" s="21"/>
      <c r="H8" s="80"/>
    </row>
    <row r="9" spans="2:8" ht="24" x14ac:dyDescent="0.2">
      <c r="B9" s="4" t="s">
        <v>6</v>
      </c>
      <c r="C9" s="4" t="s">
        <v>9</v>
      </c>
      <c r="D9" s="28" t="s">
        <v>10</v>
      </c>
      <c r="E9" s="5"/>
      <c r="F9" s="34"/>
      <c r="G9" s="22"/>
      <c r="H9" s="81"/>
    </row>
    <row r="10" spans="2:8" x14ac:dyDescent="0.2">
      <c r="B10" s="6"/>
      <c r="C10" s="6"/>
      <c r="D10" s="29"/>
      <c r="E10" s="7" t="s">
        <v>11</v>
      </c>
      <c r="F10" s="9">
        <v>0.81699999999999995</v>
      </c>
      <c r="G10" s="23"/>
      <c r="H10" s="82">
        <f>F10*G10</f>
        <v>0</v>
      </c>
    </row>
    <row r="11" spans="2:8" ht="15" customHeight="1" x14ac:dyDescent="0.2">
      <c r="B11" s="8"/>
      <c r="C11" s="8"/>
      <c r="D11" s="33" t="s">
        <v>74</v>
      </c>
      <c r="E11" s="8"/>
      <c r="F11" s="35"/>
      <c r="G11" s="24"/>
      <c r="H11" s="83">
        <f>H10</f>
        <v>0</v>
      </c>
    </row>
    <row r="12" spans="2:8" s="2" customFormat="1" ht="15" customHeight="1" x14ac:dyDescent="0.2">
      <c r="B12" s="17"/>
      <c r="C12" s="18" t="s">
        <v>12</v>
      </c>
      <c r="D12" s="19" t="s">
        <v>75</v>
      </c>
      <c r="E12" s="17"/>
      <c r="F12" s="36"/>
      <c r="G12" s="21"/>
      <c r="H12" s="80"/>
    </row>
    <row r="13" spans="2:8" ht="36" x14ac:dyDescent="0.2">
      <c r="B13" s="4" t="s">
        <v>7</v>
      </c>
      <c r="C13" s="4" t="s">
        <v>13</v>
      </c>
      <c r="D13" s="28" t="s">
        <v>76</v>
      </c>
      <c r="E13" s="5"/>
      <c r="F13" s="34"/>
      <c r="G13" s="22"/>
      <c r="H13" s="81"/>
    </row>
    <row r="14" spans="2:8" x14ac:dyDescent="0.2">
      <c r="B14" s="6"/>
      <c r="C14" s="6"/>
      <c r="D14" s="29"/>
      <c r="E14" s="7" t="s">
        <v>14</v>
      </c>
      <c r="F14" s="9">
        <v>4942.87</v>
      </c>
      <c r="G14" s="23"/>
      <c r="H14" s="82">
        <f>F14*G14</f>
        <v>0</v>
      </c>
    </row>
    <row r="15" spans="2:8" x14ac:dyDescent="0.2">
      <c r="B15" s="4">
        <v>3</v>
      </c>
      <c r="C15" s="4" t="s">
        <v>13</v>
      </c>
      <c r="D15" s="28" t="s">
        <v>77</v>
      </c>
      <c r="E15" s="5"/>
      <c r="F15" s="34"/>
      <c r="G15" s="22"/>
      <c r="H15" s="81"/>
    </row>
    <row r="16" spans="2:8" x14ac:dyDescent="0.2">
      <c r="B16" s="6"/>
      <c r="C16" s="6"/>
      <c r="D16" s="29"/>
      <c r="E16" s="7" t="s">
        <v>14</v>
      </c>
      <c r="F16" s="9">
        <v>100</v>
      </c>
      <c r="G16" s="23"/>
      <c r="H16" s="82">
        <f>F16*G16</f>
        <v>0</v>
      </c>
    </row>
    <row r="17" spans="2:8" ht="24" x14ac:dyDescent="0.2">
      <c r="B17" s="4">
        <v>4</v>
      </c>
      <c r="C17" s="4" t="s">
        <v>13</v>
      </c>
      <c r="D17" s="28" t="s">
        <v>15</v>
      </c>
      <c r="E17" s="5"/>
      <c r="F17" s="34"/>
      <c r="G17" s="22"/>
      <c r="H17" s="81"/>
    </row>
    <row r="18" spans="2:8" x14ac:dyDescent="0.2">
      <c r="B18" s="6"/>
      <c r="C18" s="6"/>
      <c r="D18" s="29"/>
      <c r="E18" s="7" t="s">
        <v>14</v>
      </c>
      <c r="F18" s="9">
        <v>1.48</v>
      </c>
      <c r="G18" s="23"/>
      <c r="H18" s="82">
        <f>F18*G18</f>
        <v>0</v>
      </c>
    </row>
    <row r="19" spans="2:8" ht="36" x14ac:dyDescent="0.2">
      <c r="B19" s="4">
        <v>5</v>
      </c>
      <c r="C19" s="4" t="s">
        <v>16</v>
      </c>
      <c r="D19" s="28" t="s">
        <v>17</v>
      </c>
      <c r="E19" s="5"/>
      <c r="F19" s="34"/>
      <c r="G19" s="22"/>
      <c r="H19" s="81"/>
    </row>
    <row r="20" spans="2:8" x14ac:dyDescent="0.2">
      <c r="B20" s="6"/>
      <c r="C20" s="6"/>
      <c r="D20" s="29"/>
      <c r="E20" s="7" t="s">
        <v>18</v>
      </c>
      <c r="F20" s="9">
        <v>12972</v>
      </c>
      <c r="G20" s="23"/>
      <c r="H20" s="82">
        <f>F20*G20</f>
        <v>0</v>
      </c>
    </row>
    <row r="21" spans="2:8" ht="15" customHeight="1" x14ac:dyDescent="0.2">
      <c r="B21" s="8"/>
      <c r="C21" s="8"/>
      <c r="D21" s="33" t="s">
        <v>75</v>
      </c>
      <c r="E21" s="8"/>
      <c r="F21" s="35"/>
      <c r="G21" s="24"/>
      <c r="H21" s="83">
        <f>H14+H16+H18+H20</f>
        <v>0</v>
      </c>
    </row>
    <row r="22" spans="2:8" s="2" customFormat="1" ht="15" customHeight="1" x14ac:dyDescent="0.2">
      <c r="B22" s="17"/>
      <c r="C22" s="18" t="s">
        <v>19</v>
      </c>
      <c r="D22" s="19" t="s">
        <v>78</v>
      </c>
      <c r="E22" s="17"/>
      <c r="F22" s="36"/>
      <c r="G22" s="21"/>
      <c r="H22" s="80"/>
    </row>
    <row r="23" spans="2:8" s="2" customFormat="1" ht="24" x14ac:dyDescent="0.2">
      <c r="B23" s="10"/>
      <c r="C23" s="11" t="s">
        <v>19</v>
      </c>
      <c r="D23" s="19" t="s">
        <v>80</v>
      </c>
      <c r="E23" s="10"/>
      <c r="F23" s="36"/>
      <c r="G23" s="21"/>
      <c r="H23" s="80"/>
    </row>
    <row r="24" spans="2:8" ht="48" x14ac:dyDescent="0.2">
      <c r="B24" s="4">
        <v>6</v>
      </c>
      <c r="C24" s="4" t="s">
        <v>19</v>
      </c>
      <c r="D24" s="28" t="s">
        <v>82</v>
      </c>
      <c r="E24" s="5"/>
      <c r="F24" s="34"/>
      <c r="G24" s="22"/>
      <c r="H24" s="81"/>
    </row>
    <row r="25" spans="2:8" x14ac:dyDescent="0.2">
      <c r="B25" s="6"/>
      <c r="C25" s="6"/>
      <c r="D25" s="29"/>
      <c r="E25" s="7" t="s">
        <v>18</v>
      </c>
      <c r="F25" s="9">
        <v>5564</v>
      </c>
      <c r="G25" s="23"/>
      <c r="H25" s="82">
        <f>F25*G25</f>
        <v>0</v>
      </c>
    </row>
    <row r="26" spans="2:8" ht="48" x14ac:dyDescent="0.2">
      <c r="B26" s="4">
        <v>7</v>
      </c>
      <c r="C26" s="4" t="s">
        <v>19</v>
      </c>
      <c r="D26" s="28" t="s">
        <v>83</v>
      </c>
      <c r="E26" s="5"/>
      <c r="F26" s="34"/>
      <c r="G26" s="22"/>
      <c r="H26" s="81"/>
    </row>
    <row r="27" spans="2:8" x14ac:dyDescent="0.2">
      <c r="B27" s="6"/>
      <c r="C27" s="6"/>
      <c r="D27" s="29"/>
      <c r="E27" s="7" t="s">
        <v>18</v>
      </c>
      <c r="F27" s="9">
        <v>6838</v>
      </c>
      <c r="G27" s="23"/>
      <c r="H27" s="82">
        <f>F27*G27</f>
        <v>0</v>
      </c>
    </row>
    <row r="28" spans="2:8" ht="36" x14ac:dyDescent="0.2">
      <c r="B28" s="4">
        <v>8</v>
      </c>
      <c r="C28" s="4" t="s">
        <v>19</v>
      </c>
      <c r="D28" s="28" t="s">
        <v>84</v>
      </c>
      <c r="E28" s="5"/>
      <c r="F28" s="34"/>
      <c r="G28" s="22"/>
      <c r="H28" s="81"/>
    </row>
    <row r="29" spans="2:8" x14ac:dyDescent="0.2">
      <c r="B29" s="6"/>
      <c r="C29" s="6"/>
      <c r="D29" s="29"/>
      <c r="E29" s="7" t="s">
        <v>20</v>
      </c>
      <c r="F29" s="9">
        <v>1970</v>
      </c>
      <c r="G29" s="23"/>
      <c r="H29" s="82">
        <f>F29*G29</f>
        <v>0</v>
      </c>
    </row>
    <row r="30" spans="2:8" ht="36" x14ac:dyDescent="0.2">
      <c r="B30" s="4">
        <v>9</v>
      </c>
      <c r="C30" s="4" t="s">
        <v>19</v>
      </c>
      <c r="D30" s="28" t="s">
        <v>85</v>
      </c>
      <c r="E30" s="5"/>
      <c r="F30" s="34"/>
      <c r="G30" s="22"/>
      <c r="H30" s="81"/>
    </row>
    <row r="31" spans="2:8" x14ac:dyDescent="0.2">
      <c r="B31" s="6"/>
      <c r="C31" s="6"/>
      <c r="D31" s="29"/>
      <c r="E31" s="7" t="s">
        <v>18</v>
      </c>
      <c r="F31" s="9">
        <v>178</v>
      </c>
      <c r="G31" s="23"/>
      <c r="H31" s="82">
        <f>F31*G31</f>
        <v>0</v>
      </c>
    </row>
    <row r="32" spans="2:8" ht="36" x14ac:dyDescent="0.2">
      <c r="B32" s="4">
        <v>10</v>
      </c>
      <c r="C32" s="4" t="s">
        <v>19</v>
      </c>
      <c r="D32" s="28" t="s">
        <v>86</v>
      </c>
      <c r="E32" s="5"/>
      <c r="F32" s="34"/>
      <c r="G32" s="22"/>
      <c r="H32" s="81"/>
    </row>
    <row r="33" spans="2:8" x14ac:dyDescent="0.2">
      <c r="B33" s="6"/>
      <c r="C33" s="6"/>
      <c r="D33" s="29"/>
      <c r="E33" s="7" t="s">
        <v>18</v>
      </c>
      <c r="F33" s="9">
        <v>1096</v>
      </c>
      <c r="G33" s="23"/>
      <c r="H33" s="82">
        <f>F33*G33</f>
        <v>0</v>
      </c>
    </row>
    <row r="34" spans="2:8" ht="24" x14ac:dyDescent="0.2">
      <c r="B34" s="8"/>
      <c r="C34" s="8"/>
      <c r="D34" s="30" t="s">
        <v>79</v>
      </c>
      <c r="E34" s="8"/>
      <c r="F34" s="35"/>
      <c r="G34" s="24"/>
      <c r="H34" s="84">
        <f>H25+H27+H29+H31+H33</f>
        <v>0</v>
      </c>
    </row>
    <row r="35" spans="2:8" s="2" customFormat="1" ht="15" customHeight="1" x14ac:dyDescent="0.2">
      <c r="B35" s="10"/>
      <c r="C35" s="11" t="s">
        <v>19</v>
      </c>
      <c r="D35" s="19" t="s">
        <v>81</v>
      </c>
      <c r="E35" s="10"/>
      <c r="F35" s="36"/>
      <c r="G35" s="21"/>
      <c r="H35" s="80"/>
    </row>
    <row r="36" spans="2:8" ht="36" x14ac:dyDescent="0.2">
      <c r="B36" s="4">
        <v>11</v>
      </c>
      <c r="C36" s="4" t="s">
        <v>19</v>
      </c>
      <c r="D36" s="28" t="s">
        <v>88</v>
      </c>
      <c r="E36" s="5"/>
      <c r="F36" s="34"/>
      <c r="G36" s="22"/>
      <c r="H36" s="81"/>
    </row>
    <row r="37" spans="2:8" x14ac:dyDescent="0.2">
      <c r="B37" s="6"/>
      <c r="C37" s="6"/>
      <c r="D37" s="29"/>
      <c r="E37" s="40" t="s">
        <v>18</v>
      </c>
      <c r="F37" s="9">
        <v>6268</v>
      </c>
      <c r="G37" s="23"/>
      <c r="H37" s="82">
        <f>F37*G37</f>
        <v>0</v>
      </c>
    </row>
    <row r="38" spans="2:8" ht="36" x14ac:dyDescent="0.2">
      <c r="B38" s="43">
        <v>12</v>
      </c>
      <c r="C38" s="43" t="s">
        <v>19</v>
      </c>
      <c r="D38" s="28" t="s">
        <v>87</v>
      </c>
      <c r="E38" s="12"/>
      <c r="F38" s="37"/>
      <c r="G38" s="25"/>
      <c r="H38" s="85"/>
    </row>
    <row r="39" spans="2:8" x14ac:dyDescent="0.2">
      <c r="B39" s="13"/>
      <c r="C39" s="13"/>
      <c r="D39" s="31"/>
      <c r="E39" s="40" t="s">
        <v>18</v>
      </c>
      <c r="F39" s="41">
        <v>6268</v>
      </c>
      <c r="G39" s="42"/>
      <c r="H39" s="86">
        <f>F39*G39</f>
        <v>0</v>
      </c>
    </row>
    <row r="40" spans="2:8" x14ac:dyDescent="0.2">
      <c r="B40" s="8"/>
      <c r="C40" s="8"/>
      <c r="D40" s="30" t="s">
        <v>21</v>
      </c>
      <c r="E40" s="8"/>
      <c r="F40" s="35"/>
      <c r="G40" s="24"/>
      <c r="H40" s="87">
        <f>H37+H39</f>
        <v>0</v>
      </c>
    </row>
    <row r="41" spans="2:8" s="2" customFormat="1" ht="15" customHeight="1" x14ac:dyDescent="0.2">
      <c r="B41" s="10"/>
      <c r="C41" s="11" t="s">
        <v>19</v>
      </c>
      <c r="D41" s="19" t="s">
        <v>22</v>
      </c>
      <c r="E41" s="10"/>
      <c r="F41" s="36"/>
      <c r="G41" s="21"/>
      <c r="H41" s="80"/>
    </row>
    <row r="42" spans="2:8" ht="28.5" customHeight="1" x14ac:dyDescent="0.2">
      <c r="B42" s="4">
        <v>13</v>
      </c>
      <c r="C42" s="4" t="s">
        <v>19</v>
      </c>
      <c r="D42" s="28" t="s">
        <v>89</v>
      </c>
      <c r="E42" s="5"/>
      <c r="F42" s="34"/>
      <c r="G42" s="22"/>
      <c r="H42" s="81"/>
    </row>
    <row r="43" spans="2:8" x14ac:dyDescent="0.2">
      <c r="B43" s="6"/>
      <c r="C43" s="6"/>
      <c r="D43" s="29"/>
      <c r="E43" s="7" t="s">
        <v>20</v>
      </c>
      <c r="F43" s="9">
        <v>2326</v>
      </c>
      <c r="G43" s="23"/>
      <c r="H43" s="82">
        <f>F43*G43</f>
        <v>0</v>
      </c>
    </row>
    <row r="44" spans="2:8" ht="30" customHeight="1" x14ac:dyDescent="0.2">
      <c r="B44" s="4">
        <v>14</v>
      </c>
      <c r="C44" s="4" t="s">
        <v>19</v>
      </c>
      <c r="D44" s="28" t="s">
        <v>90</v>
      </c>
      <c r="E44" s="5"/>
      <c r="F44" s="34"/>
      <c r="G44" s="22"/>
      <c r="H44" s="81"/>
    </row>
    <row r="45" spans="2:8" x14ac:dyDescent="0.2">
      <c r="B45" s="6"/>
      <c r="C45" s="6"/>
      <c r="D45" s="29"/>
      <c r="E45" s="7" t="s">
        <v>14</v>
      </c>
      <c r="F45" s="9">
        <v>157.005</v>
      </c>
      <c r="G45" s="23"/>
      <c r="H45" s="82">
        <f>F45*G45</f>
        <v>0</v>
      </c>
    </row>
    <row r="46" spans="2:8" x14ac:dyDescent="0.2">
      <c r="B46" s="8"/>
      <c r="C46" s="8"/>
      <c r="D46" s="30" t="s">
        <v>22</v>
      </c>
      <c r="E46" s="8"/>
      <c r="F46" s="35"/>
      <c r="G46" s="24"/>
      <c r="H46" s="87">
        <f>H43+H45</f>
        <v>0</v>
      </c>
    </row>
    <row r="47" spans="2:8" ht="15" customHeight="1" x14ac:dyDescent="0.2">
      <c r="B47" s="8"/>
      <c r="C47" s="8"/>
      <c r="D47" s="33" t="s">
        <v>91</v>
      </c>
      <c r="E47" s="8"/>
      <c r="F47" s="35"/>
      <c r="G47" s="24"/>
      <c r="H47" s="83">
        <f>H46+H40+H34</f>
        <v>0</v>
      </c>
    </row>
    <row r="48" spans="2:8" s="2" customFormat="1" x14ac:dyDescent="0.2">
      <c r="B48" s="17"/>
      <c r="C48" s="18" t="s">
        <v>8</v>
      </c>
      <c r="D48" s="19" t="s">
        <v>92</v>
      </c>
      <c r="E48" s="17"/>
      <c r="F48" s="36"/>
      <c r="G48" s="21"/>
      <c r="H48" s="80"/>
    </row>
    <row r="49" spans="2:8" s="2" customFormat="1" ht="23.25" customHeight="1" x14ac:dyDescent="0.2">
      <c r="B49" s="10"/>
      <c r="C49" s="11" t="s">
        <v>8</v>
      </c>
      <c r="D49" s="19" t="s">
        <v>23</v>
      </c>
      <c r="E49" s="10"/>
      <c r="F49" s="36"/>
      <c r="G49" s="21"/>
      <c r="H49" s="80"/>
    </row>
    <row r="50" spans="2:8" ht="24" x14ac:dyDescent="0.2">
      <c r="B50" s="4">
        <v>15</v>
      </c>
      <c r="C50" s="4" t="s">
        <v>24</v>
      </c>
      <c r="D50" s="28" t="s">
        <v>96</v>
      </c>
      <c r="E50" s="5"/>
      <c r="F50" s="34"/>
      <c r="G50" s="22"/>
      <c r="H50" s="81"/>
    </row>
    <row r="51" spans="2:8" x14ac:dyDescent="0.2">
      <c r="B51" s="6"/>
      <c r="C51" s="6"/>
      <c r="D51" s="29"/>
      <c r="E51" s="7" t="s">
        <v>18</v>
      </c>
      <c r="F51" s="9">
        <v>4764</v>
      </c>
      <c r="G51" s="23"/>
      <c r="H51" s="82">
        <f>F51*G51</f>
        <v>0</v>
      </c>
    </row>
    <row r="52" spans="2:8" ht="24" x14ac:dyDescent="0.2">
      <c r="B52" s="4">
        <v>16</v>
      </c>
      <c r="C52" s="4" t="s">
        <v>25</v>
      </c>
      <c r="D52" s="28" t="s">
        <v>97</v>
      </c>
      <c r="E52" s="5"/>
      <c r="F52" s="34"/>
      <c r="G52" s="22"/>
      <c r="H52" s="81"/>
    </row>
    <row r="53" spans="2:8" x14ac:dyDescent="0.2">
      <c r="B53" s="6"/>
      <c r="C53" s="6"/>
      <c r="D53" s="29"/>
      <c r="E53" s="40" t="s">
        <v>18</v>
      </c>
      <c r="F53" s="9">
        <v>4764</v>
      </c>
      <c r="G53" s="23"/>
      <c r="H53" s="82">
        <f>F53*G53</f>
        <v>0</v>
      </c>
    </row>
    <row r="54" spans="2:8" ht="36" x14ac:dyDescent="0.2">
      <c r="B54" s="4">
        <v>17</v>
      </c>
      <c r="C54" s="4" t="s">
        <v>25</v>
      </c>
      <c r="D54" s="28" t="s">
        <v>26</v>
      </c>
      <c r="E54" s="5"/>
      <c r="F54" s="34"/>
      <c r="G54" s="22"/>
      <c r="H54" s="81"/>
    </row>
    <row r="55" spans="2:8" x14ac:dyDescent="0.2">
      <c r="B55" s="6"/>
      <c r="C55" s="6"/>
      <c r="D55" s="29"/>
      <c r="E55" s="40" t="s">
        <v>18</v>
      </c>
      <c r="F55" s="9">
        <v>4764</v>
      </c>
      <c r="G55" s="23"/>
      <c r="H55" s="82">
        <f>F55*G55</f>
        <v>0</v>
      </c>
    </row>
    <row r="56" spans="2:8" ht="36" x14ac:dyDescent="0.2">
      <c r="B56" s="4">
        <v>18</v>
      </c>
      <c r="C56" s="4" t="s">
        <v>27</v>
      </c>
      <c r="D56" s="28" t="s">
        <v>94</v>
      </c>
      <c r="E56" s="5"/>
      <c r="F56" s="34"/>
      <c r="G56" s="22"/>
      <c r="H56" s="81"/>
    </row>
    <row r="57" spans="2:8" x14ac:dyDescent="0.2">
      <c r="B57" s="6"/>
      <c r="C57" s="6"/>
      <c r="D57" s="29"/>
      <c r="E57" s="7" t="s">
        <v>18</v>
      </c>
      <c r="F57" s="9">
        <v>4508.2</v>
      </c>
      <c r="G57" s="23"/>
      <c r="H57" s="82">
        <f>F57*G57</f>
        <v>0</v>
      </c>
    </row>
    <row r="58" spans="2:8" ht="36" x14ac:dyDescent="0.2">
      <c r="B58" s="4">
        <v>19</v>
      </c>
      <c r="C58" s="4" t="s">
        <v>28</v>
      </c>
      <c r="D58" s="28" t="s">
        <v>93</v>
      </c>
      <c r="E58" s="5"/>
      <c r="F58" s="34"/>
      <c r="G58" s="22"/>
      <c r="H58" s="81"/>
    </row>
    <row r="59" spans="2:8" x14ac:dyDescent="0.2">
      <c r="B59" s="6"/>
      <c r="C59" s="6"/>
      <c r="D59" s="29"/>
      <c r="E59" s="7" t="s">
        <v>18</v>
      </c>
      <c r="F59" s="9">
        <v>4508.2</v>
      </c>
      <c r="G59" s="23"/>
      <c r="H59" s="82">
        <f>F59*G59</f>
        <v>0</v>
      </c>
    </row>
    <row r="60" spans="2:8" x14ac:dyDescent="0.2">
      <c r="B60" s="4">
        <v>20</v>
      </c>
      <c r="C60" s="4" t="s">
        <v>29</v>
      </c>
      <c r="D60" s="28" t="s">
        <v>30</v>
      </c>
      <c r="E60" s="5"/>
      <c r="F60" s="34"/>
      <c r="G60" s="22"/>
      <c r="H60" s="81"/>
    </row>
    <row r="61" spans="2:8" x14ac:dyDescent="0.2">
      <c r="B61" s="6"/>
      <c r="C61" s="6"/>
      <c r="D61" s="29"/>
      <c r="E61" s="7" t="s">
        <v>18</v>
      </c>
      <c r="F61" s="9">
        <v>4508.2</v>
      </c>
      <c r="G61" s="23"/>
      <c r="H61" s="82">
        <f>F61*G61</f>
        <v>0</v>
      </c>
    </row>
    <row r="62" spans="2:8" ht="36" x14ac:dyDescent="0.2">
      <c r="B62" s="4">
        <v>21</v>
      </c>
      <c r="C62" s="4" t="s">
        <v>8</v>
      </c>
      <c r="D62" s="28" t="s">
        <v>31</v>
      </c>
      <c r="E62" s="5"/>
      <c r="F62" s="34"/>
      <c r="G62" s="22"/>
      <c r="H62" s="81"/>
    </row>
    <row r="63" spans="2:8" x14ac:dyDescent="0.2">
      <c r="B63" s="6"/>
      <c r="C63" s="6"/>
      <c r="D63" s="29"/>
      <c r="E63" s="7" t="s">
        <v>18</v>
      </c>
      <c r="F63" s="9">
        <v>50</v>
      </c>
      <c r="G63" s="23"/>
      <c r="H63" s="82">
        <f>F63*G63</f>
        <v>0</v>
      </c>
    </row>
    <row r="64" spans="2:8" x14ac:dyDescent="0.2">
      <c r="B64" s="8"/>
      <c r="C64" s="8"/>
      <c r="D64" s="30" t="s">
        <v>23</v>
      </c>
      <c r="E64" s="8"/>
      <c r="F64" s="35"/>
      <c r="G64" s="24"/>
      <c r="H64" s="87">
        <f>H51+H53+H55+H57+H59+H61+H63</f>
        <v>0</v>
      </c>
    </row>
    <row r="65" spans="2:8" s="2" customFormat="1" ht="15" customHeight="1" x14ac:dyDescent="0.2">
      <c r="B65" s="10"/>
      <c r="C65" s="11" t="s">
        <v>8</v>
      </c>
      <c r="D65" s="19" t="s">
        <v>32</v>
      </c>
      <c r="E65" s="10"/>
      <c r="F65" s="36"/>
      <c r="G65" s="21"/>
      <c r="H65" s="80"/>
    </row>
    <row r="66" spans="2:8" ht="24" x14ac:dyDescent="0.2">
      <c r="B66" s="4">
        <v>22</v>
      </c>
      <c r="C66" s="4" t="s">
        <v>24</v>
      </c>
      <c r="D66" s="28" t="s">
        <v>33</v>
      </c>
      <c r="E66" s="5"/>
      <c r="F66" s="34"/>
      <c r="G66" s="22"/>
      <c r="H66" s="81"/>
    </row>
    <row r="67" spans="2:8" x14ac:dyDescent="0.2">
      <c r="B67" s="6"/>
      <c r="C67" s="6"/>
      <c r="D67" s="29"/>
      <c r="E67" s="7" t="s">
        <v>18</v>
      </c>
      <c r="F67" s="9">
        <v>4581</v>
      </c>
      <c r="G67" s="23"/>
      <c r="H67" s="82">
        <f>F67*G67</f>
        <v>0</v>
      </c>
    </row>
    <row r="68" spans="2:8" ht="36" x14ac:dyDescent="0.2">
      <c r="B68" s="4">
        <v>23</v>
      </c>
      <c r="C68" s="4" t="s">
        <v>34</v>
      </c>
      <c r="D68" s="28" t="s">
        <v>35</v>
      </c>
      <c r="E68" s="5"/>
      <c r="F68" s="34"/>
      <c r="G68" s="22"/>
      <c r="H68" s="81"/>
    </row>
    <row r="69" spans="2:8" x14ac:dyDescent="0.2">
      <c r="B69" s="6"/>
      <c r="C69" s="6"/>
      <c r="D69" s="29"/>
      <c r="E69" s="7" t="s">
        <v>18</v>
      </c>
      <c r="F69" s="9">
        <v>4581</v>
      </c>
      <c r="G69" s="23"/>
      <c r="H69" s="82">
        <f>F69*G69</f>
        <v>0</v>
      </c>
    </row>
    <row r="70" spans="2:8" ht="36" x14ac:dyDescent="0.2">
      <c r="B70" s="4">
        <v>24</v>
      </c>
      <c r="C70" s="4" t="s">
        <v>36</v>
      </c>
      <c r="D70" s="28" t="s">
        <v>37</v>
      </c>
      <c r="E70" s="5"/>
      <c r="F70" s="34"/>
      <c r="G70" s="22"/>
      <c r="H70" s="81"/>
    </row>
    <row r="71" spans="2:8" x14ac:dyDescent="0.2">
      <c r="B71" s="6"/>
      <c r="C71" s="6"/>
      <c r="D71" s="29"/>
      <c r="E71" s="7" t="s">
        <v>18</v>
      </c>
      <c r="F71" s="9">
        <v>4528</v>
      </c>
      <c r="G71" s="23"/>
      <c r="H71" s="82">
        <f>F71*G71</f>
        <v>0</v>
      </c>
    </row>
    <row r="72" spans="2:8" ht="48" x14ac:dyDescent="0.2">
      <c r="B72" s="4">
        <v>25</v>
      </c>
      <c r="C72" s="4" t="s">
        <v>8</v>
      </c>
      <c r="D72" s="28" t="s">
        <v>38</v>
      </c>
      <c r="E72" s="5"/>
      <c r="F72" s="34"/>
      <c r="G72" s="22"/>
      <c r="H72" s="81"/>
    </row>
    <row r="73" spans="2:8" x14ac:dyDescent="0.2">
      <c r="B73" s="6"/>
      <c r="C73" s="6"/>
      <c r="D73" s="29"/>
      <c r="E73" s="7" t="s">
        <v>18</v>
      </c>
      <c r="F73" s="9">
        <v>25.6</v>
      </c>
      <c r="G73" s="23"/>
      <c r="H73" s="82">
        <f>F73*G73</f>
        <v>0</v>
      </c>
    </row>
    <row r="74" spans="2:8" ht="48" x14ac:dyDescent="0.2">
      <c r="B74" s="4">
        <v>26</v>
      </c>
      <c r="C74" s="4" t="s">
        <v>8</v>
      </c>
      <c r="D74" s="28" t="s">
        <v>39</v>
      </c>
      <c r="E74" s="5"/>
      <c r="F74" s="34"/>
      <c r="G74" s="22"/>
      <c r="H74" s="81"/>
    </row>
    <row r="75" spans="2:8" x14ac:dyDescent="0.2">
      <c r="B75" s="6"/>
      <c r="C75" s="6"/>
      <c r="D75" s="29"/>
      <c r="E75" s="7" t="s">
        <v>18</v>
      </c>
      <c r="F75" s="9">
        <v>27.4</v>
      </c>
      <c r="G75" s="23"/>
      <c r="H75" s="82">
        <f>F75*G75</f>
        <v>0</v>
      </c>
    </row>
    <row r="76" spans="2:8" x14ac:dyDescent="0.2">
      <c r="B76" s="8"/>
      <c r="C76" s="8"/>
      <c r="D76" s="30" t="s">
        <v>32</v>
      </c>
      <c r="E76" s="8"/>
      <c r="F76" s="35"/>
      <c r="G76" s="24"/>
      <c r="H76" s="87">
        <f>H67+H69+H71+H73+H75</f>
        <v>0</v>
      </c>
    </row>
    <row r="77" spans="2:8" s="2" customFormat="1" ht="15" customHeight="1" x14ac:dyDescent="0.2">
      <c r="B77" s="10"/>
      <c r="C77" s="11" t="s">
        <v>8</v>
      </c>
      <c r="D77" s="19" t="s">
        <v>40</v>
      </c>
      <c r="E77" s="10"/>
      <c r="F77" s="36"/>
      <c r="G77" s="21"/>
      <c r="H77" s="80"/>
    </row>
    <row r="78" spans="2:8" ht="24" x14ac:dyDescent="0.2">
      <c r="B78" s="4">
        <v>27</v>
      </c>
      <c r="C78" s="4" t="s">
        <v>36</v>
      </c>
      <c r="D78" s="28" t="s">
        <v>41</v>
      </c>
      <c r="E78" s="5"/>
      <c r="F78" s="34"/>
      <c r="G78" s="22"/>
      <c r="H78" s="81"/>
    </row>
    <row r="79" spans="2:8" x14ac:dyDescent="0.2">
      <c r="B79" s="6"/>
      <c r="C79" s="6"/>
      <c r="D79" s="29"/>
      <c r="E79" s="7" t="s">
        <v>18</v>
      </c>
      <c r="F79" s="9">
        <v>1268</v>
      </c>
      <c r="G79" s="23"/>
      <c r="H79" s="82">
        <f>F79*G79</f>
        <v>0</v>
      </c>
    </row>
    <row r="80" spans="2:8" ht="36" x14ac:dyDescent="0.2">
      <c r="B80" s="4">
        <v>28</v>
      </c>
      <c r="C80" s="4" t="s">
        <v>34</v>
      </c>
      <c r="D80" s="28" t="s">
        <v>95</v>
      </c>
      <c r="E80" s="5"/>
      <c r="F80" s="34"/>
      <c r="G80" s="22"/>
      <c r="H80" s="81"/>
    </row>
    <row r="81" spans="2:8" x14ac:dyDescent="0.2">
      <c r="B81" s="6"/>
      <c r="C81" s="6"/>
      <c r="D81" s="29"/>
      <c r="E81" s="40" t="s">
        <v>18</v>
      </c>
      <c r="F81" s="9">
        <v>1268</v>
      </c>
      <c r="G81" s="23"/>
      <c r="H81" s="82">
        <f>F81*G81</f>
        <v>0</v>
      </c>
    </row>
    <row r="82" spans="2:8" ht="24" x14ac:dyDescent="0.2">
      <c r="B82" s="4">
        <v>29</v>
      </c>
      <c r="C82" s="4" t="s">
        <v>24</v>
      </c>
      <c r="D82" s="28" t="s">
        <v>43</v>
      </c>
      <c r="E82" s="5"/>
      <c r="F82" s="34"/>
      <c r="G82" s="22"/>
      <c r="H82" s="81"/>
    </row>
    <row r="83" spans="2:8" x14ac:dyDescent="0.2">
      <c r="B83" s="6"/>
      <c r="C83" s="6"/>
      <c r="D83" s="29"/>
      <c r="E83" s="40" t="s">
        <v>18</v>
      </c>
      <c r="F83" s="9">
        <v>1268</v>
      </c>
      <c r="G83" s="23"/>
      <c r="H83" s="82">
        <f>F83*G83</f>
        <v>0</v>
      </c>
    </row>
    <row r="84" spans="2:8" x14ac:dyDescent="0.2">
      <c r="B84" s="8"/>
      <c r="C84" s="8"/>
      <c r="D84" s="30" t="s">
        <v>40</v>
      </c>
      <c r="E84" s="8"/>
      <c r="F84" s="35"/>
      <c r="G84" s="24"/>
      <c r="H84" s="87">
        <f>H79+H81+H83</f>
        <v>0</v>
      </c>
    </row>
    <row r="85" spans="2:8" s="2" customFormat="1" ht="15" customHeight="1" x14ac:dyDescent="0.2">
      <c r="B85" s="10"/>
      <c r="C85" s="11" t="s">
        <v>8</v>
      </c>
      <c r="D85" s="19" t="s">
        <v>44</v>
      </c>
      <c r="E85" s="10"/>
      <c r="F85" s="36"/>
      <c r="G85" s="21"/>
      <c r="H85" s="80"/>
    </row>
    <row r="86" spans="2:8" ht="24" x14ac:dyDescent="0.2">
      <c r="B86" s="4">
        <v>30</v>
      </c>
      <c r="C86" s="4" t="s">
        <v>24</v>
      </c>
      <c r="D86" s="28" t="s">
        <v>96</v>
      </c>
      <c r="E86" s="5"/>
      <c r="F86" s="34"/>
      <c r="G86" s="22"/>
      <c r="H86" s="81"/>
    </row>
    <row r="87" spans="2:8" x14ac:dyDescent="0.2">
      <c r="B87" s="6"/>
      <c r="C87" s="6"/>
      <c r="D87" s="29"/>
      <c r="E87" s="7" t="s">
        <v>18</v>
      </c>
      <c r="F87" s="9">
        <v>600</v>
      </c>
      <c r="G87" s="23"/>
      <c r="H87" s="82">
        <f>F87*G87</f>
        <v>0</v>
      </c>
    </row>
    <row r="88" spans="2:8" ht="24" x14ac:dyDescent="0.2">
      <c r="B88" s="4">
        <v>31</v>
      </c>
      <c r="C88" s="4" t="s">
        <v>25</v>
      </c>
      <c r="D88" s="28" t="s">
        <v>45</v>
      </c>
      <c r="E88" s="5"/>
      <c r="F88" s="34"/>
      <c r="G88" s="22"/>
      <c r="H88" s="81"/>
    </row>
    <row r="89" spans="2:8" x14ac:dyDescent="0.2">
      <c r="B89" s="6"/>
      <c r="C89" s="6"/>
      <c r="D89" s="29"/>
      <c r="E89" s="40" t="s">
        <v>18</v>
      </c>
      <c r="F89" s="9">
        <v>600</v>
      </c>
      <c r="G89" s="23"/>
      <c r="H89" s="82">
        <f>F89*G89</f>
        <v>0</v>
      </c>
    </row>
    <row r="90" spans="2:8" ht="36" x14ac:dyDescent="0.2">
      <c r="B90" s="4">
        <v>32</v>
      </c>
      <c r="C90" s="4" t="s">
        <v>25</v>
      </c>
      <c r="D90" s="28" t="s">
        <v>26</v>
      </c>
      <c r="E90" s="5"/>
      <c r="F90" s="34"/>
      <c r="G90" s="22"/>
      <c r="H90" s="81"/>
    </row>
    <row r="91" spans="2:8" x14ac:dyDescent="0.2">
      <c r="B91" s="6"/>
      <c r="C91" s="6"/>
      <c r="D91" s="29"/>
      <c r="E91" s="40" t="s">
        <v>18</v>
      </c>
      <c r="F91" s="9">
        <v>600</v>
      </c>
      <c r="G91" s="23"/>
      <c r="H91" s="82">
        <f>F91*G91</f>
        <v>0</v>
      </c>
    </row>
    <row r="92" spans="2:8" ht="24" x14ac:dyDescent="0.2">
      <c r="B92" s="4">
        <v>33</v>
      </c>
      <c r="C92" s="4" t="s">
        <v>36</v>
      </c>
      <c r="D92" s="28" t="s">
        <v>46</v>
      </c>
      <c r="E92" s="5"/>
      <c r="F92" s="34"/>
      <c r="G92" s="22"/>
      <c r="H92" s="81"/>
    </row>
    <row r="93" spans="2:8" x14ac:dyDescent="0.2">
      <c r="B93" s="6"/>
      <c r="C93" s="6"/>
      <c r="D93" s="29"/>
      <c r="E93" s="7" t="s">
        <v>18</v>
      </c>
      <c r="F93" s="9">
        <v>600</v>
      </c>
      <c r="G93" s="23"/>
      <c r="H93" s="82">
        <f>F93*G93</f>
        <v>0</v>
      </c>
    </row>
    <row r="94" spans="2:8" x14ac:dyDescent="0.2">
      <c r="B94" s="8"/>
      <c r="C94" s="8"/>
      <c r="D94" s="30" t="s">
        <v>44</v>
      </c>
      <c r="E94" s="8"/>
      <c r="F94" s="35"/>
      <c r="G94" s="24"/>
      <c r="H94" s="87">
        <f>H87+H89+H91+H93</f>
        <v>0</v>
      </c>
    </row>
    <row r="95" spans="2:8" s="2" customFormat="1" ht="15" customHeight="1" x14ac:dyDescent="0.2">
      <c r="B95" s="10"/>
      <c r="C95" s="11" t="s">
        <v>8</v>
      </c>
      <c r="D95" s="19" t="s">
        <v>47</v>
      </c>
      <c r="E95" s="10"/>
      <c r="F95" s="36"/>
      <c r="G95" s="21"/>
      <c r="H95" s="80"/>
    </row>
    <row r="96" spans="2:8" ht="48" x14ac:dyDescent="0.2">
      <c r="B96" s="4">
        <v>34</v>
      </c>
      <c r="C96" s="4" t="s">
        <v>48</v>
      </c>
      <c r="D96" s="28" t="s">
        <v>49</v>
      </c>
      <c r="E96" s="5"/>
      <c r="F96" s="34"/>
      <c r="G96" s="22"/>
      <c r="H96" s="81"/>
    </row>
    <row r="97" spans="2:8" x14ac:dyDescent="0.2">
      <c r="B97" s="6"/>
      <c r="C97" s="6"/>
      <c r="D97" s="29"/>
      <c r="E97" s="7" t="s">
        <v>18</v>
      </c>
      <c r="F97" s="9">
        <v>1505.5</v>
      </c>
      <c r="G97" s="23"/>
      <c r="H97" s="82">
        <f>F97*G97</f>
        <v>0</v>
      </c>
    </row>
    <row r="98" spans="2:8" ht="36" x14ac:dyDescent="0.2">
      <c r="B98" s="4">
        <v>35</v>
      </c>
      <c r="C98" s="4" t="s">
        <v>36</v>
      </c>
      <c r="D98" s="28" t="s">
        <v>50</v>
      </c>
      <c r="E98" s="5"/>
      <c r="F98" s="34"/>
      <c r="G98" s="22"/>
      <c r="H98" s="81"/>
    </row>
    <row r="99" spans="2:8" x14ac:dyDescent="0.2">
      <c r="B99" s="6"/>
      <c r="C99" s="6"/>
      <c r="D99" s="29"/>
      <c r="E99" s="7" t="s">
        <v>18</v>
      </c>
      <c r="F99" s="9">
        <v>103.5</v>
      </c>
      <c r="G99" s="23"/>
      <c r="H99" s="82">
        <f>F99*G99</f>
        <v>0</v>
      </c>
    </row>
    <row r="100" spans="2:8" ht="48" x14ac:dyDescent="0.2">
      <c r="B100" s="4">
        <v>36</v>
      </c>
      <c r="C100" s="4" t="s">
        <v>36</v>
      </c>
      <c r="D100" s="28" t="s">
        <v>98</v>
      </c>
      <c r="E100" s="5"/>
      <c r="F100" s="34"/>
      <c r="G100" s="22"/>
      <c r="H100" s="81"/>
    </row>
    <row r="101" spans="2:8" x14ac:dyDescent="0.2">
      <c r="B101" s="6"/>
      <c r="C101" s="6"/>
      <c r="D101" s="29"/>
      <c r="E101" s="7" t="s">
        <v>18</v>
      </c>
      <c r="F101" s="9">
        <v>97</v>
      </c>
      <c r="G101" s="23"/>
      <c r="H101" s="82">
        <f>F101*G101</f>
        <v>0</v>
      </c>
    </row>
    <row r="102" spans="2:8" ht="36" x14ac:dyDescent="0.2">
      <c r="B102" s="4">
        <v>37</v>
      </c>
      <c r="C102" s="4" t="s">
        <v>34</v>
      </c>
      <c r="D102" s="28" t="s">
        <v>42</v>
      </c>
      <c r="E102" s="5"/>
      <c r="F102" s="34"/>
      <c r="G102" s="22"/>
      <c r="H102" s="81"/>
    </row>
    <row r="103" spans="2:8" x14ac:dyDescent="0.2">
      <c r="B103" s="6"/>
      <c r="C103" s="6"/>
      <c r="D103" s="29"/>
      <c r="E103" s="40" t="s">
        <v>18</v>
      </c>
      <c r="F103" s="9">
        <v>1706</v>
      </c>
      <c r="G103" s="23"/>
      <c r="H103" s="82">
        <f>F103*G103</f>
        <v>0</v>
      </c>
    </row>
    <row r="104" spans="2:8" ht="24" x14ac:dyDescent="0.2">
      <c r="B104" s="4">
        <v>38</v>
      </c>
      <c r="C104" s="4" t="s">
        <v>24</v>
      </c>
      <c r="D104" s="28" t="s">
        <v>99</v>
      </c>
      <c r="E104" s="5"/>
      <c r="F104" s="34"/>
      <c r="G104" s="22"/>
      <c r="H104" s="81"/>
    </row>
    <row r="105" spans="2:8" x14ac:dyDescent="0.2">
      <c r="B105" s="6"/>
      <c r="C105" s="6"/>
      <c r="D105" s="29"/>
      <c r="E105" s="7" t="s">
        <v>8</v>
      </c>
      <c r="F105" s="9">
        <v>1706</v>
      </c>
      <c r="G105" s="23"/>
      <c r="H105" s="82">
        <f>F105*G105</f>
        <v>0</v>
      </c>
    </row>
    <row r="106" spans="2:8" x14ac:dyDescent="0.2">
      <c r="B106" s="8"/>
      <c r="C106" s="8"/>
      <c r="D106" s="30" t="s">
        <v>47</v>
      </c>
      <c r="E106" s="8"/>
      <c r="F106" s="35"/>
      <c r="G106" s="24"/>
      <c r="H106" s="87">
        <f>H97+H99+H101+H103+H105</f>
        <v>0</v>
      </c>
    </row>
    <row r="107" spans="2:8" s="2" customFormat="1" ht="15" customHeight="1" x14ac:dyDescent="0.2">
      <c r="B107" s="17"/>
      <c r="C107" s="18" t="s">
        <v>8</v>
      </c>
      <c r="D107" s="19" t="s">
        <v>51</v>
      </c>
      <c r="E107" s="17"/>
      <c r="F107" s="36"/>
      <c r="G107" s="21"/>
      <c r="H107" s="80"/>
    </row>
    <row r="108" spans="2:8" ht="36" x14ac:dyDescent="0.2">
      <c r="B108" s="4">
        <v>39</v>
      </c>
      <c r="C108" s="4" t="s">
        <v>52</v>
      </c>
      <c r="D108" s="28" t="s">
        <v>101</v>
      </c>
      <c r="E108" s="5"/>
      <c r="F108" s="34"/>
      <c r="G108" s="22"/>
      <c r="H108" s="81"/>
    </row>
    <row r="109" spans="2:8" x14ac:dyDescent="0.2">
      <c r="B109" s="6"/>
      <c r="C109" s="6"/>
      <c r="D109" s="29"/>
      <c r="E109" s="7" t="s">
        <v>20</v>
      </c>
      <c r="F109" s="9">
        <v>935</v>
      </c>
      <c r="G109" s="23"/>
      <c r="H109" s="82">
        <f>F109*G109</f>
        <v>0</v>
      </c>
    </row>
    <row r="110" spans="2:8" ht="36" x14ac:dyDescent="0.2">
      <c r="B110" s="4">
        <v>40</v>
      </c>
      <c r="C110" s="4" t="s">
        <v>52</v>
      </c>
      <c r="D110" s="28" t="s">
        <v>102</v>
      </c>
      <c r="E110" s="5"/>
      <c r="F110" s="34"/>
      <c r="G110" s="22"/>
      <c r="H110" s="81"/>
    </row>
    <row r="111" spans="2:8" x14ac:dyDescent="0.2">
      <c r="B111" s="6"/>
      <c r="C111" s="6"/>
      <c r="D111" s="29"/>
      <c r="E111" s="7" t="s">
        <v>20</v>
      </c>
      <c r="F111" s="9">
        <v>1077</v>
      </c>
      <c r="G111" s="23"/>
      <c r="H111" s="82">
        <f>F111*G111</f>
        <v>0</v>
      </c>
    </row>
    <row r="112" spans="2:8" ht="24" x14ac:dyDescent="0.2">
      <c r="B112" s="4">
        <v>41</v>
      </c>
      <c r="C112" s="4" t="s">
        <v>53</v>
      </c>
      <c r="D112" s="28" t="s">
        <v>103</v>
      </c>
      <c r="E112" s="5"/>
      <c r="F112" s="34"/>
      <c r="G112" s="22"/>
      <c r="H112" s="81"/>
    </row>
    <row r="113" spans="2:8" x14ac:dyDescent="0.2">
      <c r="B113" s="6"/>
      <c r="C113" s="6"/>
      <c r="D113" s="29"/>
      <c r="E113" s="7" t="s">
        <v>20</v>
      </c>
      <c r="F113" s="9">
        <v>1630</v>
      </c>
      <c r="G113" s="23"/>
      <c r="H113" s="82">
        <f>F113*G113</f>
        <v>0</v>
      </c>
    </row>
    <row r="114" spans="2:8" ht="24" x14ac:dyDescent="0.2">
      <c r="B114" s="4">
        <v>42</v>
      </c>
      <c r="C114" s="4" t="s">
        <v>8</v>
      </c>
      <c r="D114" s="28" t="s">
        <v>54</v>
      </c>
      <c r="E114" s="5"/>
      <c r="F114" s="34"/>
      <c r="G114" s="22"/>
      <c r="H114" s="81"/>
    </row>
    <row r="115" spans="2:8" x14ac:dyDescent="0.2">
      <c r="B115" s="6"/>
      <c r="C115" s="6"/>
      <c r="D115" s="29"/>
      <c r="E115" s="7" t="s">
        <v>20</v>
      </c>
      <c r="F115" s="9">
        <v>255.8</v>
      </c>
      <c r="G115" s="23"/>
      <c r="H115" s="82">
        <f>F115*G115</f>
        <v>0</v>
      </c>
    </row>
    <row r="116" spans="2:8" x14ac:dyDescent="0.2">
      <c r="B116" s="8"/>
      <c r="C116" s="8"/>
      <c r="D116" s="30" t="s">
        <v>51</v>
      </c>
      <c r="E116" s="8"/>
      <c r="F116" s="35"/>
      <c r="G116" s="24"/>
      <c r="H116" s="87">
        <f>H109+H111+H113+H115</f>
        <v>0</v>
      </c>
    </row>
    <row r="117" spans="2:8" x14ac:dyDescent="0.2">
      <c r="B117" s="8"/>
      <c r="C117" s="8"/>
      <c r="D117" s="33" t="s">
        <v>100</v>
      </c>
      <c r="E117" s="8"/>
      <c r="F117" s="35"/>
      <c r="G117" s="24"/>
      <c r="H117" s="83">
        <f>H116+H106+H94+H84+H76+H64</f>
        <v>0</v>
      </c>
    </row>
    <row r="118" spans="2:8" s="2" customFormat="1" ht="15" customHeight="1" x14ac:dyDescent="0.2">
      <c r="B118" s="17"/>
      <c r="C118" s="18" t="s">
        <v>8</v>
      </c>
      <c r="D118" s="19" t="s">
        <v>104</v>
      </c>
      <c r="E118" s="17"/>
      <c r="F118" s="36"/>
      <c r="G118" s="21"/>
      <c r="H118" s="80"/>
    </row>
    <row r="119" spans="2:8" x14ac:dyDescent="0.2">
      <c r="B119" s="4">
        <v>43</v>
      </c>
      <c r="C119" s="4" t="s">
        <v>55</v>
      </c>
      <c r="D119" s="28" t="s">
        <v>107</v>
      </c>
      <c r="E119" s="5"/>
      <c r="F119" s="34"/>
      <c r="G119" s="22"/>
      <c r="H119" s="81"/>
    </row>
    <row r="120" spans="2:8" x14ac:dyDescent="0.2">
      <c r="B120" s="6"/>
      <c r="C120" s="6"/>
      <c r="D120" s="29"/>
      <c r="E120" s="7" t="s">
        <v>18</v>
      </c>
      <c r="F120" s="9">
        <v>4247</v>
      </c>
      <c r="G120" s="23"/>
      <c r="H120" s="82">
        <f>F120*G120</f>
        <v>0</v>
      </c>
    </row>
    <row r="121" spans="2:8" ht="30.75" customHeight="1" x14ac:dyDescent="0.2">
      <c r="B121" s="43">
        <v>44</v>
      </c>
      <c r="C121" s="43"/>
      <c r="D121" s="28" t="s">
        <v>108</v>
      </c>
      <c r="E121" s="44"/>
      <c r="F121" s="45"/>
      <c r="G121" s="46"/>
      <c r="H121" s="88"/>
    </row>
    <row r="122" spans="2:8" x14ac:dyDescent="0.2">
      <c r="B122" s="47"/>
      <c r="C122" s="47"/>
      <c r="D122" s="29"/>
      <c r="E122" s="40" t="s">
        <v>14</v>
      </c>
      <c r="F122" s="41">
        <v>100</v>
      </c>
      <c r="G122" s="42"/>
      <c r="H122" s="86">
        <f>F122*G122</f>
        <v>0</v>
      </c>
    </row>
    <row r="123" spans="2:8" x14ac:dyDescent="0.2">
      <c r="B123" s="8"/>
      <c r="C123" s="8"/>
      <c r="D123" s="33" t="s">
        <v>104</v>
      </c>
      <c r="E123" s="8"/>
      <c r="F123" s="35"/>
      <c r="G123" s="24"/>
      <c r="H123" s="89">
        <f>H120+H122</f>
        <v>0</v>
      </c>
    </row>
    <row r="124" spans="2:8" s="2" customFormat="1" ht="15" customHeight="1" x14ac:dyDescent="0.2">
      <c r="B124" s="17"/>
      <c r="C124" s="18" t="s">
        <v>8</v>
      </c>
      <c r="D124" s="19" t="s">
        <v>105</v>
      </c>
      <c r="E124" s="17"/>
      <c r="F124" s="36"/>
      <c r="G124" s="21"/>
      <c r="H124" s="80"/>
    </row>
    <row r="125" spans="2:8" x14ac:dyDescent="0.2">
      <c r="B125" s="4">
        <v>45</v>
      </c>
      <c r="C125" s="4" t="s">
        <v>56</v>
      </c>
      <c r="D125" s="28" t="s">
        <v>57</v>
      </c>
      <c r="E125" s="5"/>
      <c r="F125" s="34"/>
      <c r="G125" s="22"/>
      <c r="H125" s="81"/>
    </row>
    <row r="126" spans="2:8" x14ac:dyDescent="0.2">
      <c r="B126" s="6"/>
      <c r="C126" s="6"/>
      <c r="D126" s="29"/>
      <c r="E126" s="7" t="s">
        <v>58</v>
      </c>
      <c r="F126" s="9">
        <v>50</v>
      </c>
      <c r="G126" s="23"/>
      <c r="H126" s="82">
        <f>F126*G126</f>
        <v>0</v>
      </c>
    </row>
    <row r="127" spans="2:8" x14ac:dyDescent="0.2">
      <c r="B127" s="4">
        <v>46</v>
      </c>
      <c r="C127" s="4" t="s">
        <v>56</v>
      </c>
      <c r="D127" s="28" t="s">
        <v>59</v>
      </c>
      <c r="E127" s="5"/>
      <c r="F127" s="34"/>
      <c r="G127" s="22"/>
      <c r="H127" s="81"/>
    </row>
    <row r="128" spans="2:8" x14ac:dyDescent="0.2">
      <c r="B128" s="6"/>
      <c r="C128" s="6"/>
      <c r="D128" s="29"/>
      <c r="E128" s="7" t="s">
        <v>58</v>
      </c>
      <c r="F128" s="9">
        <v>68</v>
      </c>
      <c r="G128" s="23"/>
      <c r="H128" s="82">
        <f>F128*G128</f>
        <v>0</v>
      </c>
    </row>
    <row r="129" spans="2:8" x14ac:dyDescent="0.2">
      <c r="B129" s="4">
        <v>47</v>
      </c>
      <c r="C129" s="4" t="s">
        <v>56</v>
      </c>
      <c r="D129" s="28" t="s">
        <v>60</v>
      </c>
      <c r="E129" s="5"/>
      <c r="F129" s="34"/>
      <c r="G129" s="22"/>
      <c r="H129" s="81"/>
    </row>
    <row r="130" spans="2:8" x14ac:dyDescent="0.2">
      <c r="B130" s="6"/>
      <c r="C130" s="6"/>
      <c r="D130" s="29"/>
      <c r="E130" s="7" t="s">
        <v>58</v>
      </c>
      <c r="F130" s="9">
        <v>17</v>
      </c>
      <c r="G130" s="23"/>
      <c r="H130" s="82">
        <f>F130*G130</f>
        <v>0</v>
      </c>
    </row>
    <row r="131" spans="2:8" x14ac:dyDescent="0.2">
      <c r="B131" s="8"/>
      <c r="C131" s="8"/>
      <c r="D131" s="33" t="s">
        <v>109</v>
      </c>
      <c r="E131" s="8"/>
      <c r="F131" s="35"/>
      <c r="G131" s="24"/>
      <c r="H131" s="83">
        <f>H126+H128+H130</f>
        <v>0</v>
      </c>
    </row>
    <row r="132" spans="2:8" s="2" customFormat="1" ht="15" customHeight="1" x14ac:dyDescent="0.2">
      <c r="B132" s="17"/>
      <c r="C132" s="18" t="s">
        <v>8</v>
      </c>
      <c r="D132" s="19" t="s">
        <v>106</v>
      </c>
      <c r="E132" s="17"/>
      <c r="F132" s="36"/>
      <c r="G132" s="21"/>
      <c r="H132" s="80"/>
    </row>
    <row r="133" spans="2:8" ht="36" x14ac:dyDescent="0.2">
      <c r="B133" s="4">
        <v>48</v>
      </c>
      <c r="C133" s="4" t="s">
        <v>61</v>
      </c>
      <c r="D133" s="28" t="s">
        <v>62</v>
      </c>
      <c r="E133" s="5"/>
      <c r="F133" s="34"/>
      <c r="G133" s="22"/>
      <c r="H133" s="81"/>
    </row>
    <row r="134" spans="2:8" x14ac:dyDescent="0.2">
      <c r="B134" s="6"/>
      <c r="C134" s="6"/>
      <c r="D134" s="29"/>
      <c r="E134" s="7" t="s">
        <v>58</v>
      </c>
      <c r="F134" s="9">
        <v>109</v>
      </c>
      <c r="G134" s="23"/>
      <c r="H134" s="82">
        <f>F134*G134</f>
        <v>0</v>
      </c>
    </row>
    <row r="135" spans="2:8" ht="24" x14ac:dyDescent="0.2">
      <c r="B135" s="4">
        <v>49</v>
      </c>
      <c r="C135" s="4" t="s">
        <v>61</v>
      </c>
      <c r="D135" s="28" t="s">
        <v>63</v>
      </c>
      <c r="E135" s="5"/>
      <c r="F135" s="34"/>
      <c r="G135" s="22"/>
      <c r="H135" s="81"/>
    </row>
    <row r="136" spans="2:8" x14ac:dyDescent="0.2">
      <c r="B136" s="6"/>
      <c r="C136" s="6"/>
      <c r="D136" s="29"/>
      <c r="E136" s="7" t="s">
        <v>58</v>
      </c>
      <c r="F136" s="9">
        <v>72</v>
      </c>
      <c r="G136" s="23"/>
      <c r="H136" s="82">
        <f>F136*G136</f>
        <v>0</v>
      </c>
    </row>
    <row r="137" spans="2:8" x14ac:dyDescent="0.2">
      <c r="B137" s="4">
        <v>50</v>
      </c>
      <c r="C137" s="4" t="s">
        <v>64</v>
      </c>
      <c r="D137" s="28" t="s">
        <v>65</v>
      </c>
      <c r="E137" s="5"/>
      <c r="F137" s="34"/>
      <c r="G137" s="22"/>
      <c r="H137" s="81"/>
    </row>
    <row r="138" spans="2:8" x14ac:dyDescent="0.2">
      <c r="B138" s="6"/>
      <c r="C138" s="6"/>
      <c r="D138" s="29"/>
      <c r="E138" s="7" t="s">
        <v>18</v>
      </c>
      <c r="F138" s="9">
        <v>294</v>
      </c>
      <c r="G138" s="23"/>
      <c r="H138" s="82">
        <f>F138*G138</f>
        <v>0</v>
      </c>
    </row>
    <row r="139" spans="2:8" x14ac:dyDescent="0.2">
      <c r="B139" s="4">
        <v>51</v>
      </c>
      <c r="C139" s="4" t="s">
        <v>8</v>
      </c>
      <c r="D139" s="28" t="s">
        <v>66</v>
      </c>
      <c r="E139" s="5"/>
      <c r="F139" s="34"/>
      <c r="G139" s="22"/>
      <c r="H139" s="81"/>
    </row>
    <row r="140" spans="2:8" x14ac:dyDescent="0.2">
      <c r="B140" s="6"/>
      <c r="C140" s="6"/>
      <c r="D140" s="29"/>
      <c r="E140" s="7" t="s">
        <v>67</v>
      </c>
      <c r="F140" s="9">
        <v>4</v>
      </c>
      <c r="G140" s="23"/>
      <c r="H140" s="82">
        <f>F140*G140</f>
        <v>0</v>
      </c>
    </row>
    <row r="141" spans="2:8" x14ac:dyDescent="0.2">
      <c r="B141" s="48"/>
      <c r="C141" s="48"/>
      <c r="D141" s="49" t="s">
        <v>106</v>
      </c>
      <c r="E141" s="48"/>
      <c r="F141" s="50"/>
      <c r="G141" s="51"/>
      <c r="H141" s="90">
        <f>H134+H136+H138+H140</f>
        <v>0</v>
      </c>
    </row>
    <row r="142" spans="2:8" ht="15" customHeight="1" x14ac:dyDescent="0.2">
      <c r="B142" s="17"/>
      <c r="C142" s="18"/>
      <c r="D142" s="19" t="s">
        <v>115</v>
      </c>
      <c r="E142" s="17"/>
      <c r="F142" s="36"/>
      <c r="G142" s="21"/>
      <c r="H142" s="80"/>
    </row>
    <row r="143" spans="2:8" x14ac:dyDescent="0.2">
      <c r="B143" s="52">
        <v>52</v>
      </c>
      <c r="C143" s="52" t="s">
        <v>8</v>
      </c>
      <c r="D143" s="28" t="s">
        <v>110</v>
      </c>
      <c r="E143" s="53"/>
      <c r="F143" s="54"/>
      <c r="G143" s="55"/>
      <c r="H143" s="62"/>
    </row>
    <row r="144" spans="2:8" x14ac:dyDescent="0.2">
      <c r="B144" s="29"/>
      <c r="C144" s="29"/>
      <c r="D144" s="29"/>
      <c r="E144" s="56" t="s">
        <v>111</v>
      </c>
      <c r="F144" s="57">
        <v>10</v>
      </c>
      <c r="G144" s="58"/>
      <c r="H144" s="63">
        <f>F144*G144</f>
        <v>0</v>
      </c>
    </row>
    <row r="145" spans="2:8" ht="24" x14ac:dyDescent="0.2">
      <c r="B145" s="52">
        <v>53</v>
      </c>
      <c r="C145" s="52"/>
      <c r="D145" s="28" t="s">
        <v>112</v>
      </c>
      <c r="E145" s="53"/>
      <c r="F145" s="54"/>
      <c r="G145" s="55"/>
      <c r="H145" s="62"/>
    </row>
    <row r="146" spans="2:8" x14ac:dyDescent="0.2">
      <c r="B146" s="29"/>
      <c r="C146" s="29"/>
      <c r="D146" s="29"/>
      <c r="E146" s="56" t="s">
        <v>67</v>
      </c>
      <c r="F146" s="57">
        <v>10</v>
      </c>
      <c r="G146" s="58"/>
      <c r="H146" s="63">
        <f>F146*G146</f>
        <v>0</v>
      </c>
    </row>
    <row r="147" spans="2:8" x14ac:dyDescent="0.2">
      <c r="B147" s="52">
        <v>54</v>
      </c>
      <c r="C147" s="52"/>
      <c r="D147" s="28" t="s">
        <v>113</v>
      </c>
      <c r="E147" s="53"/>
      <c r="F147" s="54"/>
      <c r="G147" s="55"/>
      <c r="H147" s="62"/>
    </row>
    <row r="148" spans="2:8" x14ac:dyDescent="0.2">
      <c r="B148" s="64"/>
      <c r="C148" s="64"/>
      <c r="D148" s="64"/>
      <c r="E148" s="65" t="s">
        <v>67</v>
      </c>
      <c r="F148" s="66">
        <v>10</v>
      </c>
      <c r="G148" s="67"/>
      <c r="H148" s="68">
        <f>F148*G148</f>
        <v>0</v>
      </c>
    </row>
    <row r="149" spans="2:8" x14ac:dyDescent="0.2">
      <c r="B149" s="56">
        <v>55</v>
      </c>
      <c r="C149" s="29"/>
      <c r="D149" s="29" t="s">
        <v>116</v>
      </c>
      <c r="E149" s="56"/>
      <c r="F149" s="57"/>
      <c r="G149" s="58"/>
      <c r="H149" s="63"/>
    </row>
    <row r="150" spans="2:8" x14ac:dyDescent="0.2">
      <c r="B150" s="29"/>
      <c r="C150" s="29"/>
      <c r="D150" s="29"/>
      <c r="E150" s="56" t="s">
        <v>117</v>
      </c>
      <c r="F150" s="57">
        <v>395</v>
      </c>
      <c r="G150" s="58"/>
      <c r="H150" s="63">
        <f>F150*G150</f>
        <v>0</v>
      </c>
    </row>
    <row r="151" spans="2:8" x14ac:dyDescent="0.2">
      <c r="B151" s="52">
        <v>56</v>
      </c>
      <c r="C151" s="52" t="s">
        <v>8</v>
      </c>
      <c r="D151" s="28" t="s">
        <v>114</v>
      </c>
      <c r="E151" s="53"/>
      <c r="F151" s="54"/>
      <c r="G151" s="55"/>
      <c r="H151" s="62"/>
    </row>
    <row r="152" spans="2:8" x14ac:dyDescent="0.2">
      <c r="B152" s="29"/>
      <c r="C152" s="29"/>
      <c r="D152" s="29"/>
      <c r="E152" s="56" t="s">
        <v>67</v>
      </c>
      <c r="F152" s="57">
        <v>2</v>
      </c>
      <c r="G152" s="58"/>
      <c r="H152" s="63">
        <f>F152*G152</f>
        <v>0</v>
      </c>
    </row>
    <row r="153" spans="2:8" x14ac:dyDescent="0.2">
      <c r="B153" s="52">
        <v>57</v>
      </c>
      <c r="C153" s="52" t="s">
        <v>8</v>
      </c>
      <c r="D153" s="28" t="s">
        <v>118</v>
      </c>
      <c r="E153" s="53"/>
      <c r="F153" s="54"/>
      <c r="G153" s="55"/>
      <c r="H153" s="62"/>
    </row>
    <row r="154" spans="2:8" x14ac:dyDescent="0.2">
      <c r="B154" s="29"/>
      <c r="C154" s="29"/>
      <c r="D154" s="29"/>
      <c r="E154" s="56" t="s">
        <v>67</v>
      </c>
      <c r="F154" s="57">
        <v>2</v>
      </c>
      <c r="G154" s="58"/>
      <c r="H154" s="63">
        <f>F154*G154</f>
        <v>0</v>
      </c>
    </row>
    <row r="155" spans="2:8" x14ac:dyDescent="0.2">
      <c r="B155" s="59"/>
      <c r="C155" s="59"/>
      <c r="D155" s="49" t="s">
        <v>115</v>
      </c>
      <c r="E155" s="59"/>
      <c r="F155" s="60"/>
      <c r="G155" s="61"/>
      <c r="H155" s="90">
        <f>H144+H146+H148+H150+H152+H154</f>
        <v>0</v>
      </c>
    </row>
    <row r="156" spans="2:8" ht="18.75" customHeight="1" x14ac:dyDescent="0.2">
      <c r="B156" s="59"/>
      <c r="C156" s="59"/>
      <c r="D156" s="69" t="s">
        <v>119</v>
      </c>
      <c r="E156" s="59"/>
      <c r="F156" s="60"/>
      <c r="G156" s="61"/>
      <c r="H156" s="91">
        <f>H155+H141+H131+H123+H117+H47+H21+H11</f>
        <v>0</v>
      </c>
    </row>
    <row r="157" spans="2:8" ht="24.75" customHeight="1" x14ac:dyDescent="0.2">
      <c r="B157" s="70"/>
      <c r="C157" s="71"/>
      <c r="D157" s="72" t="s">
        <v>140</v>
      </c>
      <c r="E157" s="70"/>
      <c r="F157" s="73"/>
      <c r="G157" s="74"/>
      <c r="H157" s="75"/>
    </row>
    <row r="158" spans="2:8" ht="15" customHeight="1" x14ac:dyDescent="0.2">
      <c r="B158" s="17"/>
      <c r="C158" s="96" t="s">
        <v>120</v>
      </c>
      <c r="D158" s="19" t="s">
        <v>144</v>
      </c>
      <c r="E158" s="17"/>
      <c r="F158" s="36"/>
      <c r="G158" s="21"/>
      <c r="H158" s="80"/>
    </row>
    <row r="159" spans="2:8" ht="36" x14ac:dyDescent="0.2">
      <c r="B159" s="52">
        <v>58</v>
      </c>
      <c r="C159" s="52" t="s">
        <v>8</v>
      </c>
      <c r="D159" s="28" t="s">
        <v>141</v>
      </c>
      <c r="E159" s="53"/>
      <c r="F159" s="54"/>
      <c r="G159" s="54"/>
      <c r="H159" s="92"/>
    </row>
    <row r="160" spans="2:8" x14ac:dyDescent="0.2">
      <c r="B160" s="29"/>
      <c r="C160" s="29"/>
      <c r="D160" s="29"/>
      <c r="E160" s="56" t="s">
        <v>14</v>
      </c>
      <c r="F160" s="57">
        <v>1696.6100000000001</v>
      </c>
      <c r="G160" s="57"/>
      <c r="H160" s="93">
        <f>F160*G160</f>
        <v>0</v>
      </c>
    </row>
    <row r="161" spans="2:8" ht="20.25" customHeight="1" x14ac:dyDescent="0.2">
      <c r="B161" s="52">
        <v>59</v>
      </c>
      <c r="C161" s="52" t="s">
        <v>8</v>
      </c>
      <c r="D161" s="28" t="s">
        <v>142</v>
      </c>
      <c r="E161" s="53"/>
      <c r="F161" s="54"/>
      <c r="G161" s="54"/>
      <c r="H161" s="92"/>
    </row>
    <row r="162" spans="2:8" x14ac:dyDescent="0.2">
      <c r="B162" s="29"/>
      <c r="C162" s="29"/>
      <c r="D162" s="29"/>
      <c r="E162" s="56" t="s">
        <v>14</v>
      </c>
      <c r="F162" s="57">
        <v>746.52</v>
      </c>
      <c r="G162" s="57"/>
      <c r="H162" s="93">
        <f>F162*G162</f>
        <v>0</v>
      </c>
    </row>
    <row r="163" spans="2:8" ht="36" x14ac:dyDescent="0.2">
      <c r="B163" s="52">
        <v>60</v>
      </c>
      <c r="C163" s="52" t="s">
        <v>8</v>
      </c>
      <c r="D163" s="28" t="s">
        <v>143</v>
      </c>
      <c r="E163" s="53"/>
      <c r="F163" s="54"/>
      <c r="G163" s="54"/>
      <c r="H163" s="92"/>
    </row>
    <row r="164" spans="2:8" x14ac:dyDescent="0.2">
      <c r="B164" s="29"/>
      <c r="C164" s="29"/>
      <c r="D164" s="29"/>
      <c r="E164" s="56" t="s">
        <v>14</v>
      </c>
      <c r="F164" s="57">
        <f>189.88+701.85</f>
        <v>891.73</v>
      </c>
      <c r="G164" s="57"/>
      <c r="H164" s="93">
        <f>F164*G164</f>
        <v>0</v>
      </c>
    </row>
    <row r="165" spans="2:8" x14ac:dyDescent="0.2">
      <c r="B165" s="52">
        <v>61</v>
      </c>
      <c r="C165" s="52" t="s">
        <v>8</v>
      </c>
      <c r="D165" s="28" t="s">
        <v>122</v>
      </c>
      <c r="E165" s="53"/>
      <c r="F165" s="54"/>
      <c r="G165" s="54"/>
      <c r="H165" s="92"/>
    </row>
    <row r="166" spans="2:8" x14ac:dyDescent="0.2">
      <c r="B166" s="29"/>
      <c r="C166" s="29"/>
      <c r="D166" s="29"/>
      <c r="E166" s="56" t="s">
        <v>20</v>
      </c>
      <c r="F166" s="57">
        <f>612.5-5</f>
        <v>607.5</v>
      </c>
      <c r="G166" s="57"/>
      <c r="H166" s="93"/>
    </row>
    <row r="167" spans="2:8" x14ac:dyDescent="0.2">
      <c r="B167" s="52">
        <v>62</v>
      </c>
      <c r="C167" s="52" t="s">
        <v>8</v>
      </c>
      <c r="D167" s="28" t="s">
        <v>123</v>
      </c>
      <c r="E167" s="53"/>
      <c r="F167" s="54"/>
      <c r="G167" s="54"/>
      <c r="H167" s="92"/>
    </row>
    <row r="168" spans="2:8" x14ac:dyDescent="0.2">
      <c r="B168" s="29"/>
      <c r="C168" s="29"/>
      <c r="D168" s="29"/>
      <c r="E168" s="56" t="s">
        <v>20</v>
      </c>
      <c r="F168" s="57">
        <v>607.5</v>
      </c>
      <c r="G168" s="57"/>
      <c r="H168" s="93">
        <f>F168*G168</f>
        <v>0</v>
      </c>
    </row>
    <row r="169" spans="2:8" ht="24" x14ac:dyDescent="0.2">
      <c r="B169" s="52">
        <v>63</v>
      </c>
      <c r="C169" s="52" t="s">
        <v>8</v>
      </c>
      <c r="D169" s="28" t="s">
        <v>124</v>
      </c>
      <c r="E169" s="53"/>
      <c r="F169" s="54"/>
      <c r="G169" s="54"/>
      <c r="H169" s="92"/>
    </row>
    <row r="170" spans="2:8" x14ac:dyDescent="0.2">
      <c r="B170" s="29"/>
      <c r="C170" s="29"/>
      <c r="D170" s="29"/>
      <c r="E170" s="56" t="s">
        <v>20</v>
      </c>
      <c r="F170" s="57">
        <v>607.5</v>
      </c>
      <c r="G170" s="57"/>
      <c r="H170" s="93">
        <f>F170*G170</f>
        <v>0</v>
      </c>
    </row>
    <row r="171" spans="2:8" ht="15" customHeight="1" x14ac:dyDescent="0.2">
      <c r="B171" s="33"/>
      <c r="C171" s="76"/>
      <c r="D171" s="94" t="s">
        <v>144</v>
      </c>
      <c r="E171" s="95"/>
      <c r="F171" s="83"/>
      <c r="G171" s="33"/>
      <c r="H171" s="97">
        <f>H160+H162+H164+H168+H170</f>
        <v>0</v>
      </c>
    </row>
    <row r="172" spans="2:8" ht="15" customHeight="1" x14ac:dyDescent="0.2">
      <c r="B172" s="17"/>
      <c r="C172" s="96" t="s">
        <v>120</v>
      </c>
      <c r="D172" s="19" t="s">
        <v>145</v>
      </c>
      <c r="E172" s="17"/>
      <c r="F172" s="36"/>
      <c r="G172" s="21"/>
      <c r="H172" s="80"/>
    </row>
    <row r="173" spans="2:8" ht="36" x14ac:dyDescent="0.2">
      <c r="B173" s="52">
        <v>64</v>
      </c>
      <c r="C173" s="52" t="s">
        <v>8</v>
      </c>
      <c r="D173" s="28" t="s">
        <v>141</v>
      </c>
      <c r="E173" s="53"/>
      <c r="F173" s="54"/>
      <c r="G173" s="54"/>
      <c r="H173" s="92"/>
    </row>
    <row r="174" spans="2:8" x14ac:dyDescent="0.2">
      <c r="B174" s="29"/>
      <c r="C174" s="29"/>
      <c r="D174" s="29"/>
      <c r="E174" s="56" t="s">
        <v>14</v>
      </c>
      <c r="F174" s="57">
        <v>73.459999999999994</v>
      </c>
      <c r="G174" s="57"/>
      <c r="H174" s="93">
        <f>F174*G174</f>
        <v>0</v>
      </c>
    </row>
    <row r="175" spans="2:8" ht="24" x14ac:dyDescent="0.2">
      <c r="B175" s="52">
        <v>65</v>
      </c>
      <c r="C175" s="52" t="s">
        <v>8</v>
      </c>
      <c r="D175" s="28" t="s">
        <v>142</v>
      </c>
      <c r="E175" s="53"/>
      <c r="F175" s="54"/>
      <c r="G175" s="54"/>
      <c r="H175" s="92"/>
    </row>
    <row r="176" spans="2:8" x14ac:dyDescent="0.2">
      <c r="B176" s="29"/>
      <c r="C176" s="29"/>
      <c r="D176" s="29"/>
      <c r="E176" s="56" t="s">
        <v>14</v>
      </c>
      <c r="F176" s="57">
        <v>29.79</v>
      </c>
      <c r="G176" s="57"/>
      <c r="H176" s="93">
        <f>F176*G176</f>
        <v>0</v>
      </c>
    </row>
    <row r="177" spans="2:8" ht="36" x14ac:dyDescent="0.2">
      <c r="B177" s="52">
        <v>66</v>
      </c>
      <c r="C177" s="52" t="s">
        <v>8</v>
      </c>
      <c r="D177" s="28" t="s">
        <v>143</v>
      </c>
      <c r="E177" s="53"/>
      <c r="F177" s="54"/>
      <c r="G177" s="54"/>
      <c r="H177" s="92"/>
    </row>
    <row r="178" spans="2:8" x14ac:dyDescent="0.2">
      <c r="B178" s="29"/>
      <c r="C178" s="29"/>
      <c r="D178" s="29"/>
      <c r="E178" s="56" t="s">
        <v>14</v>
      </c>
      <c r="F178" s="57">
        <f>8.82+31.34</f>
        <v>40.159999999999997</v>
      </c>
      <c r="G178" s="57"/>
      <c r="H178" s="93">
        <f>F178*G178</f>
        <v>0</v>
      </c>
    </row>
    <row r="179" spans="2:8" x14ac:dyDescent="0.2">
      <c r="B179" s="52">
        <v>67</v>
      </c>
      <c r="C179" s="52" t="s">
        <v>8</v>
      </c>
      <c r="D179" s="28" t="s">
        <v>125</v>
      </c>
      <c r="E179" s="53"/>
      <c r="F179" s="54"/>
      <c r="G179" s="54"/>
      <c r="H179" s="92"/>
    </row>
    <row r="180" spans="2:8" x14ac:dyDescent="0.2">
      <c r="B180" s="29"/>
      <c r="C180" s="29"/>
      <c r="D180" s="29"/>
      <c r="E180" s="56" t="s">
        <v>20</v>
      </c>
      <c r="F180" s="57">
        <v>25.95</v>
      </c>
      <c r="G180" s="57"/>
      <c r="H180" s="93">
        <f>F180*G180</f>
        <v>0</v>
      </c>
    </row>
    <row r="181" spans="2:8" x14ac:dyDescent="0.2">
      <c r="B181" s="52">
        <v>68</v>
      </c>
      <c r="C181" s="52" t="s">
        <v>8</v>
      </c>
      <c r="D181" s="28" t="s">
        <v>123</v>
      </c>
      <c r="E181" s="53"/>
      <c r="F181" s="54"/>
      <c r="G181" s="54"/>
      <c r="H181" s="92"/>
    </row>
    <row r="182" spans="2:8" x14ac:dyDescent="0.2">
      <c r="B182" s="29"/>
      <c r="C182" s="29"/>
      <c r="D182" s="29"/>
      <c r="E182" s="56" t="s">
        <v>20</v>
      </c>
      <c r="F182" s="57">
        <v>25.95</v>
      </c>
      <c r="G182" s="57"/>
      <c r="H182" s="93">
        <f>F182*G182</f>
        <v>0</v>
      </c>
    </row>
    <row r="183" spans="2:8" ht="24" x14ac:dyDescent="0.2">
      <c r="B183" s="52">
        <v>69</v>
      </c>
      <c r="C183" s="52" t="s">
        <v>8</v>
      </c>
      <c r="D183" s="28" t="s">
        <v>126</v>
      </c>
      <c r="E183" s="53"/>
      <c r="F183" s="54"/>
      <c r="G183" s="54"/>
      <c r="H183" s="92"/>
    </row>
    <row r="184" spans="2:8" x14ac:dyDescent="0.2">
      <c r="B184" s="29"/>
      <c r="C184" s="29"/>
      <c r="D184" s="29"/>
      <c r="E184" s="56" t="s">
        <v>20</v>
      </c>
      <c r="F184" s="57">
        <v>25.95</v>
      </c>
      <c r="G184" s="57"/>
      <c r="H184" s="93">
        <f>F184*G184</f>
        <v>0</v>
      </c>
    </row>
    <row r="185" spans="2:8" ht="15" customHeight="1" x14ac:dyDescent="0.2">
      <c r="B185" s="33"/>
      <c r="C185" s="76"/>
      <c r="D185" s="94" t="s">
        <v>145</v>
      </c>
      <c r="E185" s="95"/>
      <c r="F185" s="83"/>
      <c r="G185" s="33"/>
      <c r="H185" s="97">
        <f>H174+H176+H178+H180+H182+H184</f>
        <v>0</v>
      </c>
    </row>
    <row r="186" spans="2:8" ht="15" customHeight="1" x14ac:dyDescent="0.2">
      <c r="B186" s="17"/>
      <c r="C186" s="96" t="s">
        <v>120</v>
      </c>
      <c r="D186" s="19" t="s">
        <v>156</v>
      </c>
      <c r="E186" s="17"/>
      <c r="F186" s="36"/>
      <c r="G186" s="21"/>
      <c r="H186" s="80"/>
    </row>
    <row r="187" spans="2:8" ht="36" x14ac:dyDescent="0.2">
      <c r="B187" s="52">
        <v>70</v>
      </c>
      <c r="C187" s="52" t="s">
        <v>8</v>
      </c>
      <c r="D187" s="28" t="s">
        <v>141</v>
      </c>
      <c r="E187" s="53"/>
      <c r="F187" s="54"/>
      <c r="G187" s="54"/>
      <c r="H187" s="92"/>
    </row>
    <row r="188" spans="2:8" x14ac:dyDescent="0.2">
      <c r="B188" s="29"/>
      <c r="C188" s="29"/>
      <c r="D188" s="29"/>
      <c r="E188" s="56" t="s">
        <v>14</v>
      </c>
      <c r="F188" s="57">
        <v>498.82</v>
      </c>
      <c r="G188" s="57"/>
      <c r="H188" s="93">
        <f>F188*G188</f>
        <v>0</v>
      </c>
    </row>
    <row r="189" spans="2:8" ht="24" x14ac:dyDescent="0.2">
      <c r="B189" s="52">
        <v>71</v>
      </c>
      <c r="C189" s="52" t="s">
        <v>8</v>
      </c>
      <c r="D189" s="28" t="s">
        <v>142</v>
      </c>
      <c r="E189" s="53"/>
      <c r="F189" s="54"/>
      <c r="G189" s="54"/>
      <c r="H189" s="92"/>
    </row>
    <row r="190" spans="2:8" x14ac:dyDescent="0.2">
      <c r="B190" s="29"/>
      <c r="C190" s="29"/>
      <c r="D190" s="29"/>
      <c r="E190" s="56" t="s">
        <v>14</v>
      </c>
      <c r="F190" s="57">
        <v>186.18</v>
      </c>
      <c r="G190" s="57"/>
      <c r="H190" s="93">
        <f>F190*G190</f>
        <v>0</v>
      </c>
    </row>
    <row r="191" spans="2:8" ht="36" x14ac:dyDescent="0.2">
      <c r="B191" s="52">
        <v>72</v>
      </c>
      <c r="C191" s="52" t="s">
        <v>8</v>
      </c>
      <c r="D191" s="28" t="s">
        <v>143</v>
      </c>
      <c r="E191" s="53"/>
      <c r="F191" s="54"/>
      <c r="G191" s="54"/>
      <c r="H191" s="92"/>
    </row>
    <row r="192" spans="2:8" x14ac:dyDescent="0.2">
      <c r="B192" s="29"/>
      <c r="C192" s="29"/>
      <c r="D192" s="29"/>
      <c r="E192" s="56" t="s">
        <v>14</v>
      </c>
      <c r="F192" s="57">
        <f>69.62+223.44</f>
        <v>293.06</v>
      </c>
      <c r="G192" s="57"/>
      <c r="H192" s="93">
        <f>F192*G192</f>
        <v>0</v>
      </c>
    </row>
    <row r="193" spans="2:8" x14ac:dyDescent="0.2">
      <c r="B193" s="52">
        <v>73</v>
      </c>
      <c r="C193" s="52" t="s">
        <v>8</v>
      </c>
      <c r="D193" s="28" t="s">
        <v>127</v>
      </c>
      <c r="E193" s="53"/>
      <c r="F193" s="54"/>
      <c r="G193" s="54"/>
      <c r="H193" s="92"/>
    </row>
    <row r="194" spans="2:8" x14ac:dyDescent="0.2">
      <c r="B194" s="29"/>
      <c r="C194" s="29"/>
      <c r="D194" s="29"/>
      <c r="E194" s="56" t="s">
        <v>20</v>
      </c>
      <c r="F194" s="57">
        <v>224.55</v>
      </c>
      <c r="G194" s="57"/>
      <c r="H194" s="93">
        <f>F194*G194</f>
        <v>0</v>
      </c>
    </row>
    <row r="195" spans="2:8" x14ac:dyDescent="0.2">
      <c r="B195" s="52">
        <v>74</v>
      </c>
      <c r="C195" s="52" t="s">
        <v>8</v>
      </c>
      <c r="D195" s="28" t="s">
        <v>123</v>
      </c>
      <c r="E195" s="53"/>
      <c r="F195" s="54"/>
      <c r="G195" s="54"/>
      <c r="H195" s="92"/>
    </row>
    <row r="196" spans="2:8" x14ac:dyDescent="0.2">
      <c r="B196" s="29"/>
      <c r="C196" s="29"/>
      <c r="D196" s="29"/>
      <c r="E196" s="56" t="s">
        <v>20</v>
      </c>
      <c r="F196" s="57">
        <v>224.55</v>
      </c>
      <c r="G196" s="57"/>
      <c r="H196" s="93">
        <f>F196*G196</f>
        <v>0</v>
      </c>
    </row>
    <row r="197" spans="2:8" ht="24" x14ac:dyDescent="0.2">
      <c r="B197" s="52">
        <v>75</v>
      </c>
      <c r="C197" s="52" t="s">
        <v>8</v>
      </c>
      <c r="D197" s="28" t="s">
        <v>128</v>
      </c>
      <c r="E197" s="53"/>
      <c r="F197" s="54"/>
      <c r="G197" s="54"/>
      <c r="H197" s="92"/>
    </row>
    <row r="198" spans="2:8" x14ac:dyDescent="0.2">
      <c r="B198" s="29"/>
      <c r="C198" s="29"/>
      <c r="D198" s="29"/>
      <c r="E198" s="56" t="s">
        <v>20</v>
      </c>
      <c r="F198" s="57">
        <v>224.55</v>
      </c>
      <c r="G198" s="57"/>
      <c r="H198" s="93">
        <f>F198*G198</f>
        <v>0</v>
      </c>
    </row>
    <row r="199" spans="2:8" ht="15" customHeight="1" x14ac:dyDescent="0.2">
      <c r="B199" s="33"/>
      <c r="C199" s="76"/>
      <c r="D199" s="94" t="s">
        <v>156</v>
      </c>
      <c r="E199" s="95"/>
      <c r="F199" s="83"/>
      <c r="G199" s="33"/>
      <c r="H199" s="97">
        <f>H188+H190+H192+H194+H196+H198</f>
        <v>0</v>
      </c>
    </row>
    <row r="200" spans="2:8" ht="15" customHeight="1" x14ac:dyDescent="0.2">
      <c r="B200" s="17"/>
      <c r="C200" s="96" t="s">
        <v>120</v>
      </c>
      <c r="D200" s="19" t="s">
        <v>174</v>
      </c>
      <c r="E200" s="17"/>
      <c r="F200" s="36"/>
      <c r="G200" s="21"/>
      <c r="H200" s="80"/>
    </row>
    <row r="201" spans="2:8" ht="36" x14ac:dyDescent="0.2">
      <c r="B201" s="52">
        <v>76</v>
      </c>
      <c r="C201" s="52" t="s">
        <v>8</v>
      </c>
      <c r="D201" s="28" t="s">
        <v>141</v>
      </c>
      <c r="E201" s="53"/>
      <c r="F201" s="54"/>
      <c r="G201" s="54"/>
      <c r="H201" s="92"/>
    </row>
    <row r="202" spans="2:8" x14ac:dyDescent="0.2">
      <c r="B202" s="29"/>
      <c r="C202" s="29"/>
      <c r="D202" s="29"/>
      <c r="E202" s="56" t="s">
        <v>14</v>
      </c>
      <c r="F202" s="57">
        <v>235.04</v>
      </c>
      <c r="G202" s="57"/>
      <c r="H202" s="93">
        <f>F202*G202</f>
        <v>0</v>
      </c>
    </row>
    <row r="203" spans="2:8" ht="20.25" customHeight="1" x14ac:dyDescent="0.2">
      <c r="B203" s="52">
        <v>77</v>
      </c>
      <c r="C203" s="52" t="s">
        <v>8</v>
      </c>
      <c r="D203" s="28" t="s">
        <v>142</v>
      </c>
      <c r="E203" s="53"/>
      <c r="F203" s="54"/>
      <c r="G203" s="54"/>
      <c r="H203" s="92"/>
    </row>
    <row r="204" spans="2:8" x14ac:dyDescent="0.2">
      <c r="B204" s="29"/>
      <c r="C204" s="29"/>
      <c r="D204" s="29"/>
      <c r="E204" s="56" t="s">
        <v>14</v>
      </c>
      <c r="F204" s="57">
        <v>130.9</v>
      </c>
      <c r="G204" s="57"/>
      <c r="H204" s="93">
        <f>F204*G204</f>
        <v>0</v>
      </c>
    </row>
    <row r="205" spans="2:8" ht="29.25" customHeight="1" x14ac:dyDescent="0.2">
      <c r="B205" s="52">
        <v>78</v>
      </c>
      <c r="C205" s="52" t="s">
        <v>8</v>
      </c>
      <c r="D205" s="28" t="s">
        <v>143</v>
      </c>
      <c r="E205" s="53"/>
      <c r="F205" s="54"/>
      <c r="G205" s="54"/>
      <c r="H205" s="92"/>
    </row>
    <row r="206" spans="2:8" x14ac:dyDescent="0.2">
      <c r="B206" s="29"/>
      <c r="C206" s="29"/>
      <c r="D206" s="29"/>
      <c r="E206" s="56" t="s">
        <v>14</v>
      </c>
      <c r="F206" s="57">
        <f>26.94+75.46</f>
        <v>102.39999999999999</v>
      </c>
      <c r="G206" s="57"/>
      <c r="H206" s="93">
        <f>F206*G206</f>
        <v>0</v>
      </c>
    </row>
    <row r="207" spans="2:8" ht="24" x14ac:dyDescent="0.2">
      <c r="B207" s="52">
        <v>79</v>
      </c>
      <c r="C207" s="52" t="s">
        <v>8</v>
      </c>
      <c r="D207" s="28" t="s">
        <v>129</v>
      </c>
      <c r="E207" s="53"/>
      <c r="F207" s="54"/>
      <c r="G207" s="54"/>
      <c r="H207" s="92"/>
    </row>
    <row r="208" spans="2:8" x14ac:dyDescent="0.2">
      <c r="B208" s="29"/>
      <c r="C208" s="29"/>
      <c r="D208" s="29"/>
      <c r="E208" s="56" t="s">
        <v>20</v>
      </c>
      <c r="F208" s="57">
        <v>95.2</v>
      </c>
      <c r="G208" s="57"/>
      <c r="H208" s="93">
        <f>F208*G208</f>
        <v>0</v>
      </c>
    </row>
    <row r="209" spans="2:8" x14ac:dyDescent="0.2">
      <c r="B209" s="52">
        <v>80</v>
      </c>
      <c r="C209" s="52" t="s">
        <v>8</v>
      </c>
      <c r="D209" s="28" t="s">
        <v>123</v>
      </c>
      <c r="E209" s="53"/>
      <c r="F209" s="54"/>
      <c r="G209" s="54"/>
      <c r="H209" s="92"/>
    </row>
    <row r="210" spans="2:8" x14ac:dyDescent="0.2">
      <c r="B210" s="29"/>
      <c r="C210" s="29"/>
      <c r="D210" s="29"/>
      <c r="E210" s="56" t="s">
        <v>20</v>
      </c>
      <c r="F210" s="57">
        <v>95.2</v>
      </c>
      <c r="G210" s="57"/>
      <c r="H210" s="93">
        <f>F210*G210</f>
        <v>0</v>
      </c>
    </row>
    <row r="211" spans="2:8" ht="24" x14ac:dyDescent="0.2">
      <c r="B211" s="52">
        <v>81</v>
      </c>
      <c r="C211" s="52" t="s">
        <v>8</v>
      </c>
      <c r="D211" s="28" t="s">
        <v>130</v>
      </c>
      <c r="E211" s="53"/>
      <c r="F211" s="54"/>
      <c r="G211" s="54"/>
      <c r="H211" s="92"/>
    </row>
    <row r="212" spans="2:8" x14ac:dyDescent="0.2">
      <c r="B212" s="29"/>
      <c r="C212" s="29"/>
      <c r="D212" s="29"/>
      <c r="E212" s="56" t="s">
        <v>20</v>
      </c>
      <c r="F212" s="57">
        <v>95.2</v>
      </c>
      <c r="G212" s="57"/>
      <c r="H212" s="93">
        <f>F212*G212</f>
        <v>0</v>
      </c>
    </row>
    <row r="213" spans="2:8" ht="15" customHeight="1" x14ac:dyDescent="0.2">
      <c r="B213" s="33"/>
      <c r="C213" s="76"/>
      <c r="D213" s="94" t="s">
        <v>146</v>
      </c>
      <c r="E213" s="95"/>
      <c r="F213" s="83"/>
      <c r="G213" s="33"/>
      <c r="H213" s="97">
        <f>H202+H204+H206+H208+H210+H212</f>
        <v>0</v>
      </c>
    </row>
    <row r="214" spans="2:8" ht="15" customHeight="1" x14ac:dyDescent="0.2">
      <c r="B214" s="17"/>
      <c r="C214" s="96" t="s">
        <v>120</v>
      </c>
      <c r="D214" s="19" t="s">
        <v>147</v>
      </c>
      <c r="E214" s="17"/>
      <c r="F214" s="36"/>
      <c r="G214" s="21"/>
      <c r="H214" s="80"/>
    </row>
    <row r="215" spans="2:8" ht="36" x14ac:dyDescent="0.2">
      <c r="B215" s="52">
        <v>82</v>
      </c>
      <c r="C215" s="52" t="s">
        <v>8</v>
      </c>
      <c r="D215" s="28" t="s">
        <v>141</v>
      </c>
      <c r="E215" s="53"/>
      <c r="F215" s="54"/>
      <c r="G215" s="54"/>
      <c r="H215" s="92"/>
    </row>
    <row r="216" spans="2:8" x14ac:dyDescent="0.2">
      <c r="B216" s="29"/>
      <c r="C216" s="29"/>
      <c r="D216" s="29"/>
      <c r="E216" s="56" t="s">
        <v>14</v>
      </c>
      <c r="F216" s="57">
        <v>967.13</v>
      </c>
      <c r="G216" s="57"/>
      <c r="H216" s="93">
        <f>F216*G216</f>
        <v>0</v>
      </c>
    </row>
    <row r="217" spans="2:8" ht="24" x14ac:dyDescent="0.2">
      <c r="B217" s="52">
        <v>83</v>
      </c>
      <c r="C217" s="52" t="s">
        <v>8</v>
      </c>
      <c r="D217" s="28" t="s">
        <v>142</v>
      </c>
      <c r="E217" s="53"/>
      <c r="F217" s="54"/>
      <c r="G217" s="54"/>
      <c r="H217" s="92"/>
    </row>
    <row r="218" spans="2:8" x14ac:dyDescent="0.2">
      <c r="B218" s="29"/>
      <c r="C218" s="29"/>
      <c r="D218" s="29"/>
      <c r="E218" s="56" t="s">
        <v>14</v>
      </c>
      <c r="F218" s="57">
        <v>456.46</v>
      </c>
      <c r="G218" s="57"/>
      <c r="H218" s="93">
        <f>F218*G218</f>
        <v>0</v>
      </c>
    </row>
    <row r="219" spans="2:8" ht="36" x14ac:dyDescent="0.2">
      <c r="B219" s="52">
        <v>84</v>
      </c>
      <c r="C219" s="52" t="s">
        <v>8</v>
      </c>
      <c r="D219" s="28" t="s">
        <v>143</v>
      </c>
      <c r="E219" s="53"/>
      <c r="F219" s="54"/>
      <c r="G219" s="54"/>
      <c r="H219" s="92"/>
    </row>
    <row r="220" spans="2:8" x14ac:dyDescent="0.2">
      <c r="B220" s="29"/>
      <c r="C220" s="29"/>
      <c r="D220" s="29"/>
      <c r="E220" s="56" t="s">
        <v>14</v>
      </c>
      <c r="F220" s="57">
        <f>140.91+344.07</f>
        <v>484.98</v>
      </c>
      <c r="G220" s="57"/>
      <c r="H220" s="93">
        <f>F220*G220</f>
        <v>0</v>
      </c>
    </row>
    <row r="221" spans="2:8" ht="24" x14ac:dyDescent="0.2">
      <c r="B221" s="52">
        <v>85</v>
      </c>
      <c r="C221" s="52" t="s">
        <v>8</v>
      </c>
      <c r="D221" s="28" t="s">
        <v>131</v>
      </c>
      <c r="E221" s="53"/>
      <c r="F221" s="54"/>
      <c r="G221" s="54"/>
      <c r="H221" s="92"/>
    </row>
    <row r="222" spans="2:8" x14ac:dyDescent="0.2">
      <c r="B222" s="29"/>
      <c r="C222" s="29"/>
      <c r="D222" s="29"/>
      <c r="E222" s="56" t="s">
        <v>20</v>
      </c>
      <c r="F222" s="57">
        <v>587.29999999999995</v>
      </c>
      <c r="G222" s="57"/>
      <c r="H222" s="93">
        <f>F222*G222</f>
        <v>0</v>
      </c>
    </row>
    <row r="223" spans="2:8" x14ac:dyDescent="0.2">
      <c r="B223" s="52">
        <v>86</v>
      </c>
      <c r="C223" s="52" t="s">
        <v>8</v>
      </c>
      <c r="D223" s="28" t="s">
        <v>123</v>
      </c>
      <c r="E223" s="53"/>
      <c r="F223" s="54"/>
      <c r="G223" s="54"/>
      <c r="H223" s="92"/>
    </row>
    <row r="224" spans="2:8" x14ac:dyDescent="0.2">
      <c r="B224" s="29"/>
      <c r="C224" s="29"/>
      <c r="D224" s="29"/>
      <c r="E224" s="56" t="s">
        <v>20</v>
      </c>
      <c r="F224" s="57">
        <v>587.29999999999995</v>
      </c>
      <c r="G224" s="57"/>
      <c r="H224" s="93">
        <f>F224*G224</f>
        <v>0</v>
      </c>
    </row>
    <row r="225" spans="2:8" ht="24" x14ac:dyDescent="0.2">
      <c r="B225" s="52">
        <v>87</v>
      </c>
      <c r="C225" s="52" t="s">
        <v>8</v>
      </c>
      <c r="D225" s="28" t="s">
        <v>132</v>
      </c>
      <c r="E225" s="53"/>
      <c r="F225" s="54"/>
      <c r="G225" s="54"/>
      <c r="H225" s="92"/>
    </row>
    <row r="226" spans="2:8" x14ac:dyDescent="0.2">
      <c r="B226" s="29"/>
      <c r="C226" s="29"/>
      <c r="D226" s="29"/>
      <c r="E226" s="56" t="s">
        <v>20</v>
      </c>
      <c r="F226" s="57">
        <v>587.29999999999995</v>
      </c>
      <c r="G226" s="57"/>
      <c r="H226" s="93">
        <f>F226*G226</f>
        <v>0</v>
      </c>
    </row>
    <row r="227" spans="2:8" ht="15" customHeight="1" x14ac:dyDescent="0.2">
      <c r="B227" s="33"/>
      <c r="C227" s="76"/>
      <c r="D227" s="94" t="s">
        <v>147</v>
      </c>
      <c r="E227" s="95"/>
      <c r="F227" s="83"/>
      <c r="G227" s="33"/>
      <c r="H227" s="97">
        <f>H216+H218+H220+H222+H224+H226</f>
        <v>0</v>
      </c>
    </row>
    <row r="228" spans="2:8" ht="15" customHeight="1" x14ac:dyDescent="0.2">
      <c r="B228" s="17"/>
      <c r="C228" s="96" t="s">
        <v>120</v>
      </c>
      <c r="D228" s="19" t="s">
        <v>148</v>
      </c>
      <c r="E228" s="17"/>
      <c r="F228" s="36"/>
      <c r="G228" s="21"/>
      <c r="H228" s="80"/>
    </row>
    <row r="229" spans="2:8" ht="36" x14ac:dyDescent="0.2">
      <c r="B229" s="52">
        <v>88</v>
      </c>
      <c r="C229" s="52" t="s">
        <v>8</v>
      </c>
      <c r="D229" s="28" t="s">
        <v>141</v>
      </c>
      <c r="E229" s="53"/>
      <c r="F229" s="54"/>
      <c r="G229" s="54"/>
      <c r="H229" s="92"/>
    </row>
    <row r="230" spans="2:8" x14ac:dyDescent="0.2">
      <c r="B230" s="29"/>
      <c r="C230" s="29"/>
      <c r="D230" s="29"/>
      <c r="E230" s="56" t="s">
        <v>14</v>
      </c>
      <c r="F230" s="57">
        <v>74.83</v>
      </c>
      <c r="G230" s="57"/>
      <c r="H230" s="93">
        <f>F230*G230</f>
        <v>0</v>
      </c>
    </row>
    <row r="231" spans="2:8" ht="24" x14ac:dyDescent="0.2">
      <c r="B231" s="52">
        <v>89</v>
      </c>
      <c r="C231" s="52" t="s">
        <v>8</v>
      </c>
      <c r="D231" s="28" t="s">
        <v>142</v>
      </c>
      <c r="E231" s="53"/>
      <c r="F231" s="54"/>
      <c r="G231" s="54"/>
      <c r="H231" s="92"/>
    </row>
    <row r="232" spans="2:8" x14ac:dyDescent="0.2">
      <c r="B232" s="29"/>
      <c r="C232" s="29"/>
      <c r="D232" s="29"/>
      <c r="E232" s="56" t="s">
        <v>14</v>
      </c>
      <c r="F232" s="57">
        <v>39.700000000000003</v>
      </c>
      <c r="G232" s="57"/>
      <c r="H232" s="93">
        <f>F232*G232</f>
        <v>0</v>
      </c>
    </row>
    <row r="233" spans="2:8" ht="32.25" customHeight="1" x14ac:dyDescent="0.2">
      <c r="B233" s="52">
        <v>90</v>
      </c>
      <c r="C233" s="52" t="s">
        <v>8</v>
      </c>
      <c r="D233" s="28" t="s">
        <v>149</v>
      </c>
      <c r="E233" s="53"/>
      <c r="F233" s="54"/>
      <c r="G233" s="54"/>
      <c r="H233" s="92"/>
    </row>
    <row r="234" spans="2:8" x14ac:dyDescent="0.2">
      <c r="B234" s="29"/>
      <c r="C234" s="29"/>
      <c r="D234" s="29"/>
      <c r="E234" s="56" t="s">
        <v>14</v>
      </c>
      <c r="F234" s="57">
        <f>12.25+27.11</f>
        <v>39.36</v>
      </c>
      <c r="G234" s="57"/>
      <c r="H234" s="93">
        <f>F234*G234</f>
        <v>0</v>
      </c>
    </row>
    <row r="235" spans="2:8" ht="24" x14ac:dyDescent="0.2">
      <c r="B235" s="52">
        <v>91</v>
      </c>
      <c r="C235" s="52" t="s">
        <v>8</v>
      </c>
      <c r="D235" s="28" t="s">
        <v>133</v>
      </c>
      <c r="E235" s="53"/>
      <c r="F235" s="54"/>
      <c r="G235" s="54"/>
      <c r="H235" s="92"/>
    </row>
    <row r="236" spans="2:8" x14ac:dyDescent="0.2">
      <c r="B236" s="29"/>
      <c r="C236" s="29"/>
      <c r="D236" s="29"/>
      <c r="E236" s="56" t="s">
        <v>20</v>
      </c>
      <c r="F236" s="57">
        <v>52.8</v>
      </c>
      <c r="G236" s="57"/>
      <c r="H236" s="93">
        <f>F236*G236</f>
        <v>0</v>
      </c>
    </row>
    <row r="237" spans="2:8" x14ac:dyDescent="0.2">
      <c r="B237" s="52">
        <v>92</v>
      </c>
      <c r="C237" s="52" t="s">
        <v>8</v>
      </c>
      <c r="D237" s="28" t="s">
        <v>123</v>
      </c>
      <c r="E237" s="53"/>
      <c r="F237" s="54"/>
      <c r="G237" s="54"/>
      <c r="H237" s="92"/>
    </row>
    <row r="238" spans="2:8" x14ac:dyDescent="0.2">
      <c r="B238" s="29"/>
      <c r="C238" s="29"/>
      <c r="D238" s="29"/>
      <c r="E238" s="56" t="s">
        <v>20</v>
      </c>
      <c r="F238" s="57">
        <v>52.8</v>
      </c>
      <c r="G238" s="57"/>
      <c r="H238" s="93">
        <f>F238*G238</f>
        <v>0</v>
      </c>
    </row>
    <row r="239" spans="2:8" ht="24" x14ac:dyDescent="0.2">
      <c r="B239" s="52">
        <v>93</v>
      </c>
      <c r="C239" s="52" t="s">
        <v>8</v>
      </c>
      <c r="D239" s="28" t="s">
        <v>134</v>
      </c>
      <c r="E239" s="53"/>
      <c r="F239" s="54"/>
      <c r="G239" s="54"/>
      <c r="H239" s="92"/>
    </row>
    <row r="240" spans="2:8" x14ac:dyDescent="0.2">
      <c r="B240" s="29"/>
      <c r="C240" s="29"/>
      <c r="D240" s="29"/>
      <c r="E240" s="56" t="s">
        <v>20</v>
      </c>
      <c r="F240" s="57">
        <v>52.8</v>
      </c>
      <c r="G240" s="57"/>
      <c r="H240" s="93">
        <f>F240*G240</f>
        <v>0</v>
      </c>
    </row>
    <row r="241" spans="2:8" ht="15" customHeight="1" x14ac:dyDescent="0.2">
      <c r="B241" s="33"/>
      <c r="C241" s="76"/>
      <c r="D241" s="94" t="s">
        <v>148</v>
      </c>
      <c r="E241" s="95"/>
      <c r="F241" s="83"/>
      <c r="G241" s="33"/>
      <c r="H241" s="97">
        <f>H230+H232+H234+H236+H238+H240</f>
        <v>0</v>
      </c>
    </row>
    <row r="242" spans="2:8" ht="14.25" customHeight="1" x14ac:dyDescent="0.2">
      <c r="B242" s="17"/>
      <c r="C242" s="96" t="s">
        <v>120</v>
      </c>
      <c r="D242" s="19" t="s">
        <v>150</v>
      </c>
      <c r="E242" s="17"/>
      <c r="F242" s="36"/>
      <c r="G242" s="21"/>
      <c r="H242" s="80"/>
    </row>
    <row r="243" spans="2:8" ht="36" x14ac:dyDescent="0.2">
      <c r="B243" s="52">
        <v>94</v>
      </c>
      <c r="C243" s="52" t="s">
        <v>8</v>
      </c>
      <c r="D243" s="28" t="s">
        <v>141</v>
      </c>
      <c r="E243" s="53"/>
      <c r="F243" s="54"/>
      <c r="G243" s="54"/>
      <c r="H243" s="92"/>
    </row>
    <row r="244" spans="2:8" x14ac:dyDescent="0.2">
      <c r="B244" s="29"/>
      <c r="C244" s="29"/>
      <c r="D244" s="29"/>
      <c r="E244" s="56" t="s">
        <v>14</v>
      </c>
      <c r="F244" s="57">
        <v>20.7</v>
      </c>
      <c r="G244" s="57"/>
      <c r="H244" s="93">
        <f>F244*G244</f>
        <v>0</v>
      </c>
    </row>
    <row r="245" spans="2:8" ht="24" x14ac:dyDescent="0.2">
      <c r="B245" s="52">
        <v>95</v>
      </c>
      <c r="C245" s="52" t="s">
        <v>8</v>
      </c>
      <c r="D245" s="28" t="s">
        <v>142</v>
      </c>
      <c r="E245" s="53"/>
      <c r="F245" s="54"/>
      <c r="G245" s="54"/>
      <c r="H245" s="92"/>
    </row>
    <row r="246" spans="2:8" x14ac:dyDescent="0.2">
      <c r="B246" s="29"/>
      <c r="C246" s="29"/>
      <c r="D246" s="29"/>
      <c r="E246" s="56" t="s">
        <v>14</v>
      </c>
      <c r="F246" s="57">
        <v>12.86</v>
      </c>
      <c r="G246" s="57"/>
      <c r="H246" s="93">
        <f>F246*G246</f>
        <v>0</v>
      </c>
    </row>
    <row r="247" spans="2:8" ht="24" x14ac:dyDescent="0.2">
      <c r="B247" s="52">
        <v>96</v>
      </c>
      <c r="C247" s="52" t="s">
        <v>8</v>
      </c>
      <c r="D247" s="28" t="s">
        <v>121</v>
      </c>
      <c r="E247" s="53"/>
      <c r="F247" s="54"/>
      <c r="G247" s="54"/>
      <c r="H247" s="92"/>
    </row>
    <row r="248" spans="2:8" x14ac:dyDescent="0.2">
      <c r="B248" s="29"/>
      <c r="C248" s="29"/>
      <c r="D248" s="29"/>
      <c r="E248" s="56" t="s">
        <v>14</v>
      </c>
      <c r="F248" s="57">
        <v>1.25</v>
      </c>
      <c r="G248" s="57"/>
      <c r="H248" s="93">
        <f>F248*G248</f>
        <v>0</v>
      </c>
    </row>
    <row r="249" spans="2:8" ht="72" x14ac:dyDescent="0.2">
      <c r="B249" s="52">
        <v>97</v>
      </c>
      <c r="C249" s="52" t="s">
        <v>8</v>
      </c>
      <c r="D249" s="28" t="s">
        <v>152</v>
      </c>
      <c r="E249" s="53"/>
      <c r="F249" s="54"/>
      <c r="G249" s="54"/>
      <c r="H249" s="92"/>
    </row>
    <row r="250" spans="2:8" x14ac:dyDescent="0.2">
      <c r="B250" s="29"/>
      <c r="C250" s="29"/>
      <c r="D250" s="29"/>
      <c r="E250" s="56" t="s">
        <v>135</v>
      </c>
      <c r="F250" s="57">
        <v>1</v>
      </c>
      <c r="G250" s="57"/>
      <c r="H250" s="93">
        <f>F250*G250</f>
        <v>0</v>
      </c>
    </row>
    <row r="251" spans="2:8" ht="15" customHeight="1" x14ac:dyDescent="0.2">
      <c r="B251" s="33"/>
      <c r="C251" s="76"/>
      <c r="D251" s="94" t="s">
        <v>150</v>
      </c>
      <c r="E251" s="95"/>
      <c r="F251" s="83"/>
      <c r="G251" s="33"/>
      <c r="H251" s="97">
        <f>H244+H246+H248+H250</f>
        <v>0</v>
      </c>
    </row>
    <row r="252" spans="2:8" ht="15" customHeight="1" x14ac:dyDescent="0.2">
      <c r="B252" s="17"/>
      <c r="C252" s="96" t="s">
        <v>120</v>
      </c>
      <c r="D252" s="19" t="s">
        <v>153</v>
      </c>
      <c r="E252" s="17"/>
      <c r="F252" s="36"/>
      <c r="G252" s="21"/>
      <c r="H252" s="80"/>
    </row>
    <row r="253" spans="2:8" ht="36" x14ac:dyDescent="0.2">
      <c r="B253" s="52">
        <v>98</v>
      </c>
      <c r="C253" s="52" t="s">
        <v>8</v>
      </c>
      <c r="D253" s="28" t="s">
        <v>141</v>
      </c>
      <c r="E253" s="53"/>
      <c r="F253" s="54"/>
      <c r="G253" s="54"/>
      <c r="H253" s="92"/>
    </row>
    <row r="254" spans="2:8" x14ac:dyDescent="0.2">
      <c r="B254" s="29"/>
      <c r="C254" s="29"/>
      <c r="D254" s="29"/>
      <c r="E254" s="56" t="s">
        <v>14</v>
      </c>
      <c r="F254" s="57">
        <v>178.2</v>
      </c>
      <c r="G254" s="57"/>
      <c r="H254" s="93">
        <f>F254*G254</f>
        <v>0</v>
      </c>
    </row>
    <row r="255" spans="2:8" ht="24" x14ac:dyDescent="0.2">
      <c r="B255" s="52">
        <v>99</v>
      </c>
      <c r="C255" s="52" t="s">
        <v>8</v>
      </c>
      <c r="D255" s="28" t="s">
        <v>142</v>
      </c>
      <c r="E255" s="53"/>
      <c r="F255" s="54"/>
      <c r="G255" s="54"/>
      <c r="H255" s="92"/>
    </row>
    <row r="256" spans="2:8" x14ac:dyDescent="0.2">
      <c r="B256" s="29"/>
      <c r="C256" s="29"/>
      <c r="D256" s="29"/>
      <c r="E256" s="56" t="s">
        <v>14</v>
      </c>
      <c r="F256" s="57">
        <v>136.03</v>
      </c>
      <c r="G256" s="57"/>
      <c r="H256" s="93">
        <f>F256*G256</f>
        <v>0</v>
      </c>
    </row>
    <row r="257" spans="2:8" ht="24" x14ac:dyDescent="0.2">
      <c r="B257" s="52">
        <v>100</v>
      </c>
      <c r="C257" s="52" t="s">
        <v>8</v>
      </c>
      <c r="D257" s="28" t="s">
        <v>121</v>
      </c>
      <c r="E257" s="53"/>
      <c r="F257" s="54"/>
      <c r="G257" s="54"/>
      <c r="H257" s="92"/>
    </row>
    <row r="258" spans="2:8" x14ac:dyDescent="0.2">
      <c r="B258" s="29"/>
      <c r="C258" s="29"/>
      <c r="D258" s="29"/>
      <c r="E258" s="56" t="s">
        <v>14</v>
      </c>
      <c r="F258" s="57">
        <v>7.2</v>
      </c>
      <c r="G258" s="57"/>
      <c r="H258" s="93">
        <f>F258*G258</f>
        <v>0</v>
      </c>
    </row>
    <row r="259" spans="2:8" ht="72" x14ac:dyDescent="0.2">
      <c r="B259" s="52">
        <v>101</v>
      </c>
      <c r="C259" s="52" t="s">
        <v>8</v>
      </c>
      <c r="D259" s="28" t="s">
        <v>154</v>
      </c>
      <c r="E259" s="53"/>
      <c r="F259" s="54"/>
      <c r="G259" s="54"/>
      <c r="H259" s="92"/>
    </row>
    <row r="260" spans="2:8" x14ac:dyDescent="0.2">
      <c r="B260" s="29"/>
      <c r="C260" s="29"/>
      <c r="D260" s="29"/>
      <c r="E260" s="56" t="s">
        <v>135</v>
      </c>
      <c r="F260" s="57">
        <v>8</v>
      </c>
      <c r="G260" s="57"/>
      <c r="H260" s="93">
        <f>F260*G260</f>
        <v>0</v>
      </c>
    </row>
    <row r="261" spans="2:8" ht="15" customHeight="1" x14ac:dyDescent="0.2">
      <c r="B261" s="33"/>
      <c r="C261" s="76"/>
      <c r="D261" s="94" t="s">
        <v>153</v>
      </c>
      <c r="E261" s="95"/>
      <c r="F261" s="83"/>
      <c r="G261" s="33"/>
      <c r="H261" s="97">
        <f>H254+H256+H258+H260</f>
        <v>0</v>
      </c>
    </row>
    <row r="262" spans="2:8" ht="15" customHeight="1" x14ac:dyDescent="0.2">
      <c r="B262" s="17"/>
      <c r="C262" s="96" t="s">
        <v>120</v>
      </c>
      <c r="D262" s="19" t="s">
        <v>155</v>
      </c>
      <c r="E262" s="17"/>
      <c r="F262" s="36"/>
      <c r="G262" s="21"/>
      <c r="H262" s="80"/>
    </row>
    <row r="263" spans="2:8" ht="36" x14ac:dyDescent="0.2">
      <c r="B263" s="52">
        <v>102</v>
      </c>
      <c r="C263" s="52" t="s">
        <v>8</v>
      </c>
      <c r="D263" s="28" t="s">
        <v>141</v>
      </c>
      <c r="E263" s="53"/>
      <c r="F263" s="54"/>
      <c r="G263" s="54"/>
      <c r="H263" s="92"/>
    </row>
    <row r="264" spans="2:8" x14ac:dyDescent="0.2">
      <c r="B264" s="29"/>
      <c r="C264" s="29"/>
      <c r="D264" s="29"/>
      <c r="E264" s="56" t="s">
        <v>14</v>
      </c>
      <c r="F264" s="57">
        <v>625</v>
      </c>
      <c r="G264" s="57"/>
      <c r="H264" s="93">
        <f>F264*G264</f>
        <v>0</v>
      </c>
    </row>
    <row r="265" spans="2:8" ht="24" x14ac:dyDescent="0.2">
      <c r="B265" s="52">
        <v>103</v>
      </c>
      <c r="C265" s="52" t="s">
        <v>8</v>
      </c>
      <c r="D265" s="28" t="s">
        <v>142</v>
      </c>
      <c r="E265" s="53"/>
      <c r="F265" s="54"/>
      <c r="G265" s="54"/>
      <c r="H265" s="92"/>
    </row>
    <row r="266" spans="2:8" x14ac:dyDescent="0.2">
      <c r="B266" s="29"/>
      <c r="C266" s="29"/>
      <c r="D266" s="29"/>
      <c r="E266" s="56" t="s">
        <v>14</v>
      </c>
      <c r="F266" s="57">
        <v>493.96</v>
      </c>
      <c r="G266" s="57"/>
      <c r="H266" s="93">
        <f>F266*G266</f>
        <v>0</v>
      </c>
    </row>
    <row r="267" spans="2:8" ht="24" x14ac:dyDescent="0.2">
      <c r="B267" s="52">
        <v>104</v>
      </c>
      <c r="C267" s="52" t="s">
        <v>8</v>
      </c>
      <c r="D267" s="28" t="s">
        <v>121</v>
      </c>
      <c r="E267" s="53"/>
      <c r="F267" s="54"/>
      <c r="G267" s="54"/>
      <c r="H267" s="92"/>
    </row>
    <row r="268" spans="2:8" x14ac:dyDescent="0.2">
      <c r="B268" s="29"/>
      <c r="C268" s="29"/>
      <c r="D268" s="29"/>
      <c r="E268" s="56" t="s">
        <v>14</v>
      </c>
      <c r="F268" s="57">
        <v>18</v>
      </c>
      <c r="G268" s="57"/>
      <c r="H268" s="93">
        <f>F268*G268</f>
        <v>0</v>
      </c>
    </row>
    <row r="269" spans="2:8" ht="72" x14ac:dyDescent="0.2">
      <c r="B269" s="52">
        <v>105</v>
      </c>
      <c r="C269" s="52" t="s">
        <v>8</v>
      </c>
      <c r="D269" s="28" t="s">
        <v>151</v>
      </c>
      <c r="E269" s="53"/>
      <c r="F269" s="54"/>
      <c r="G269" s="54"/>
      <c r="H269" s="92"/>
    </row>
    <row r="270" spans="2:8" x14ac:dyDescent="0.2">
      <c r="B270" s="29"/>
      <c r="C270" s="29"/>
      <c r="D270" s="29"/>
      <c r="E270" s="56" t="s">
        <v>135</v>
      </c>
      <c r="F270" s="57">
        <v>41</v>
      </c>
      <c r="G270" s="57"/>
      <c r="H270" s="93">
        <f>F270*G270</f>
        <v>0</v>
      </c>
    </row>
    <row r="271" spans="2:8" ht="15" customHeight="1" x14ac:dyDescent="0.2">
      <c r="B271" s="33"/>
      <c r="C271" s="76"/>
      <c r="D271" s="94" t="s">
        <v>155</v>
      </c>
      <c r="E271" s="95"/>
      <c r="F271" s="83"/>
      <c r="G271" s="33"/>
      <c r="H271" s="97">
        <f>H264+H266+H268+H270</f>
        <v>0</v>
      </c>
    </row>
    <row r="272" spans="2:8" ht="15" customHeight="1" x14ac:dyDescent="0.2">
      <c r="B272" s="17"/>
      <c r="C272" s="96" t="s">
        <v>120</v>
      </c>
      <c r="D272" s="19" t="s">
        <v>157</v>
      </c>
      <c r="E272" s="17"/>
      <c r="F272" s="36"/>
      <c r="G272" s="21"/>
      <c r="H272" s="80"/>
    </row>
    <row r="273" spans="2:8" ht="36" x14ac:dyDescent="0.2">
      <c r="B273" s="52">
        <v>106</v>
      </c>
      <c r="C273" s="52" t="s">
        <v>8</v>
      </c>
      <c r="D273" s="28" t="s">
        <v>141</v>
      </c>
      <c r="E273" s="53"/>
      <c r="F273" s="54"/>
      <c r="G273" s="54"/>
      <c r="H273" s="92"/>
    </row>
    <row r="274" spans="2:8" x14ac:dyDescent="0.2">
      <c r="B274" s="29"/>
      <c r="C274" s="29"/>
      <c r="D274" s="29"/>
      <c r="E274" s="56" t="s">
        <v>14</v>
      </c>
      <c r="F274" s="57">
        <v>99</v>
      </c>
      <c r="G274" s="57"/>
      <c r="H274" s="93">
        <f>F274*G274</f>
        <v>0</v>
      </c>
    </row>
    <row r="275" spans="2:8" ht="24" x14ac:dyDescent="0.2">
      <c r="B275" s="52">
        <v>107</v>
      </c>
      <c r="C275" s="52" t="s">
        <v>8</v>
      </c>
      <c r="D275" s="28" t="s">
        <v>142</v>
      </c>
      <c r="E275" s="53"/>
      <c r="F275" s="54"/>
      <c r="G275" s="54"/>
      <c r="H275" s="92"/>
    </row>
    <row r="276" spans="2:8" x14ac:dyDescent="0.2">
      <c r="B276" s="29"/>
      <c r="C276" s="29"/>
      <c r="D276" s="29"/>
      <c r="E276" s="56" t="s">
        <v>14</v>
      </c>
      <c r="F276" s="57">
        <v>91.35</v>
      </c>
      <c r="G276" s="57"/>
      <c r="H276" s="93">
        <f>F276*G276</f>
        <v>0</v>
      </c>
    </row>
    <row r="277" spans="2:8" ht="24" x14ac:dyDescent="0.2">
      <c r="B277" s="52">
        <v>108</v>
      </c>
      <c r="C277" s="52" t="s">
        <v>8</v>
      </c>
      <c r="D277" s="28" t="s">
        <v>136</v>
      </c>
      <c r="E277" s="53"/>
      <c r="F277" s="54"/>
      <c r="G277" s="54"/>
      <c r="H277" s="92"/>
    </row>
    <row r="278" spans="2:8" x14ac:dyDescent="0.2">
      <c r="B278" s="29"/>
      <c r="C278" s="29"/>
      <c r="D278" s="29"/>
      <c r="E278" s="56" t="s">
        <v>14</v>
      </c>
      <c r="F278" s="57">
        <v>1.41</v>
      </c>
      <c r="G278" s="57"/>
      <c r="H278" s="93">
        <f>F278*G278</f>
        <v>0</v>
      </c>
    </row>
    <row r="279" spans="2:8" ht="36" x14ac:dyDescent="0.2">
      <c r="B279" s="52">
        <v>109</v>
      </c>
      <c r="C279" s="52" t="s">
        <v>8</v>
      </c>
      <c r="D279" s="28" t="s">
        <v>158</v>
      </c>
      <c r="E279" s="53"/>
      <c r="F279" s="54"/>
      <c r="G279" s="54"/>
      <c r="H279" s="92"/>
    </row>
    <row r="280" spans="2:8" x14ac:dyDescent="0.2">
      <c r="B280" s="29"/>
      <c r="C280" s="29"/>
      <c r="D280" s="29"/>
      <c r="E280" s="56" t="s">
        <v>58</v>
      </c>
      <c r="F280" s="57">
        <v>22</v>
      </c>
      <c r="G280" s="57"/>
      <c r="H280" s="93">
        <f>F280*G280</f>
        <v>0</v>
      </c>
    </row>
    <row r="281" spans="2:8" ht="15" customHeight="1" x14ac:dyDescent="0.2">
      <c r="B281" s="33"/>
      <c r="C281" s="76"/>
      <c r="D281" s="94" t="s">
        <v>157</v>
      </c>
      <c r="E281" s="95"/>
      <c r="F281" s="83"/>
      <c r="G281" s="33"/>
      <c r="H281" s="97">
        <f>H274+H276+H278+H280</f>
        <v>0</v>
      </c>
    </row>
    <row r="282" spans="2:8" ht="15" customHeight="1" x14ac:dyDescent="0.2">
      <c r="B282" s="17"/>
      <c r="C282" s="96" t="s">
        <v>120</v>
      </c>
      <c r="D282" s="19" t="s">
        <v>159</v>
      </c>
      <c r="E282" s="17"/>
      <c r="F282" s="36"/>
      <c r="G282" s="21"/>
      <c r="H282" s="80"/>
    </row>
    <row r="283" spans="2:8" ht="36" x14ac:dyDescent="0.2">
      <c r="B283" s="52">
        <v>110</v>
      </c>
      <c r="C283" s="52" t="s">
        <v>8</v>
      </c>
      <c r="D283" s="28" t="s">
        <v>141</v>
      </c>
      <c r="E283" s="53"/>
      <c r="F283" s="54"/>
      <c r="G283" s="54"/>
      <c r="H283" s="92"/>
    </row>
    <row r="284" spans="2:8" x14ac:dyDescent="0.2">
      <c r="B284" s="29"/>
      <c r="C284" s="29"/>
      <c r="D284" s="29"/>
      <c r="E284" s="56" t="s">
        <v>14</v>
      </c>
      <c r="F284" s="57">
        <v>18</v>
      </c>
      <c r="G284" s="57"/>
      <c r="H284" s="93">
        <f>F284*G284</f>
        <v>0</v>
      </c>
    </row>
    <row r="285" spans="2:8" ht="24" x14ac:dyDescent="0.2">
      <c r="B285" s="52">
        <v>111</v>
      </c>
      <c r="C285" s="52" t="s">
        <v>8</v>
      </c>
      <c r="D285" s="28" t="s">
        <v>142</v>
      </c>
      <c r="E285" s="53"/>
      <c r="F285" s="54"/>
      <c r="G285" s="54"/>
      <c r="H285" s="92"/>
    </row>
    <row r="286" spans="2:8" x14ac:dyDescent="0.2">
      <c r="B286" s="29"/>
      <c r="C286" s="29"/>
      <c r="D286" s="29"/>
      <c r="E286" s="56" t="s">
        <v>14</v>
      </c>
      <c r="F286" s="57">
        <v>15.25</v>
      </c>
      <c r="G286" s="57"/>
      <c r="H286" s="93">
        <f>F286*G286</f>
        <v>0</v>
      </c>
    </row>
    <row r="287" spans="2:8" ht="24" x14ac:dyDescent="0.2">
      <c r="B287" s="52">
        <v>112</v>
      </c>
      <c r="C287" s="52" t="s">
        <v>8</v>
      </c>
      <c r="D287" s="28" t="s">
        <v>136</v>
      </c>
      <c r="E287" s="53"/>
      <c r="F287" s="54"/>
      <c r="G287" s="54"/>
      <c r="H287" s="92"/>
    </row>
    <row r="288" spans="2:8" x14ac:dyDescent="0.2">
      <c r="B288" s="29"/>
      <c r="C288" s="29"/>
      <c r="D288" s="29"/>
      <c r="E288" s="56" t="s">
        <v>14</v>
      </c>
      <c r="F288" s="57">
        <v>0.26</v>
      </c>
      <c r="G288" s="57"/>
      <c r="H288" s="93">
        <f>F288*G288</f>
        <v>0</v>
      </c>
    </row>
    <row r="289" spans="2:8" ht="36" x14ac:dyDescent="0.2">
      <c r="B289" s="52">
        <v>113</v>
      </c>
      <c r="C289" s="52" t="s">
        <v>8</v>
      </c>
      <c r="D289" s="28" t="s">
        <v>162</v>
      </c>
      <c r="E289" s="53"/>
      <c r="F289" s="54"/>
      <c r="G289" s="54"/>
      <c r="H289" s="92"/>
    </row>
    <row r="290" spans="2:8" x14ac:dyDescent="0.2">
      <c r="B290" s="29"/>
      <c r="C290" s="29"/>
      <c r="D290" s="29"/>
      <c r="E290" s="56" t="s">
        <v>58</v>
      </c>
      <c r="F290" s="57">
        <v>4</v>
      </c>
      <c r="G290" s="57"/>
      <c r="H290" s="93">
        <f>F290*G290</f>
        <v>0</v>
      </c>
    </row>
    <row r="291" spans="2:8" ht="15" customHeight="1" x14ac:dyDescent="0.2">
      <c r="B291" s="33"/>
      <c r="C291" s="76"/>
      <c r="D291" s="94" t="s">
        <v>159</v>
      </c>
      <c r="E291" s="95"/>
      <c r="F291" s="83"/>
      <c r="G291" s="33"/>
      <c r="H291" s="97">
        <f>H284+H286+H288+H290</f>
        <v>0</v>
      </c>
    </row>
    <row r="292" spans="2:8" ht="15" customHeight="1" x14ac:dyDescent="0.2">
      <c r="B292" s="17"/>
      <c r="C292" s="96" t="s">
        <v>120</v>
      </c>
      <c r="D292" s="19" t="s">
        <v>160</v>
      </c>
      <c r="E292" s="17"/>
      <c r="F292" s="36"/>
      <c r="G292" s="21"/>
      <c r="H292" s="80"/>
    </row>
    <row r="293" spans="2:8" ht="36" x14ac:dyDescent="0.2">
      <c r="B293" s="52">
        <v>114</v>
      </c>
      <c r="C293" s="52" t="s">
        <v>8</v>
      </c>
      <c r="D293" s="28" t="s">
        <v>141</v>
      </c>
      <c r="E293" s="53"/>
      <c r="F293" s="54"/>
      <c r="G293" s="54"/>
      <c r="H293" s="92"/>
    </row>
    <row r="294" spans="2:8" x14ac:dyDescent="0.2">
      <c r="B294" s="29"/>
      <c r="C294" s="29"/>
      <c r="D294" s="29"/>
      <c r="E294" s="56" t="s">
        <v>14</v>
      </c>
      <c r="F294" s="57">
        <v>217.8</v>
      </c>
      <c r="G294" s="57"/>
      <c r="H294" s="93">
        <f>F294*G294</f>
        <v>0</v>
      </c>
    </row>
    <row r="295" spans="2:8" ht="21" customHeight="1" x14ac:dyDescent="0.2">
      <c r="B295" s="52">
        <v>115</v>
      </c>
      <c r="C295" s="52" t="s">
        <v>8</v>
      </c>
      <c r="D295" s="28" t="s">
        <v>142</v>
      </c>
      <c r="E295" s="53"/>
      <c r="F295" s="54"/>
      <c r="G295" s="54"/>
      <c r="H295" s="92"/>
    </row>
    <row r="296" spans="2:8" x14ac:dyDescent="0.2">
      <c r="B296" s="29"/>
      <c r="C296" s="29"/>
      <c r="D296" s="29"/>
      <c r="E296" s="56" t="s">
        <v>14</v>
      </c>
      <c r="F296" s="57">
        <v>195.98</v>
      </c>
      <c r="G296" s="57"/>
      <c r="H296" s="93">
        <f>F296*G296</f>
        <v>0</v>
      </c>
    </row>
    <row r="297" spans="2:8" ht="24" x14ac:dyDescent="0.2">
      <c r="B297" s="52">
        <v>116</v>
      </c>
      <c r="C297" s="52" t="s">
        <v>8</v>
      </c>
      <c r="D297" s="28" t="s">
        <v>136</v>
      </c>
      <c r="E297" s="53"/>
      <c r="F297" s="54"/>
      <c r="G297" s="54"/>
      <c r="H297" s="92"/>
    </row>
    <row r="298" spans="2:8" x14ac:dyDescent="0.2">
      <c r="B298" s="29"/>
      <c r="C298" s="29"/>
      <c r="D298" s="29"/>
      <c r="E298" s="56" t="s">
        <v>14</v>
      </c>
      <c r="F298" s="57">
        <v>2.82</v>
      </c>
      <c r="G298" s="57"/>
      <c r="H298" s="93">
        <f>F298*G298</f>
        <v>0</v>
      </c>
    </row>
    <row r="299" spans="2:8" ht="60" x14ac:dyDescent="0.2">
      <c r="B299" s="52">
        <v>117</v>
      </c>
      <c r="C299" s="52" t="s">
        <v>8</v>
      </c>
      <c r="D299" s="28" t="s">
        <v>161</v>
      </c>
      <c r="E299" s="53"/>
      <c r="F299" s="54"/>
      <c r="G299" s="54"/>
      <c r="H299" s="92"/>
    </row>
    <row r="300" spans="2:8" x14ac:dyDescent="0.2">
      <c r="B300" s="29"/>
      <c r="C300" s="29"/>
      <c r="D300" s="29"/>
      <c r="E300" s="56" t="s">
        <v>58</v>
      </c>
      <c r="F300" s="57">
        <v>44</v>
      </c>
      <c r="G300" s="57"/>
      <c r="H300" s="93">
        <f>F300*G300</f>
        <v>0</v>
      </c>
    </row>
    <row r="301" spans="2:8" ht="15" customHeight="1" x14ac:dyDescent="0.2">
      <c r="B301" s="33"/>
      <c r="C301" s="76"/>
      <c r="D301" s="94" t="s">
        <v>160</v>
      </c>
      <c r="E301" s="95"/>
      <c r="F301" s="83"/>
      <c r="G301" s="33"/>
      <c r="H301" s="97">
        <f>H294+H296+H298+H300</f>
        <v>0</v>
      </c>
    </row>
    <row r="302" spans="2:8" ht="15" customHeight="1" x14ac:dyDescent="0.2">
      <c r="B302" s="17"/>
      <c r="C302" s="96" t="s">
        <v>120</v>
      </c>
      <c r="D302" s="19" t="s">
        <v>163</v>
      </c>
      <c r="E302" s="17"/>
      <c r="F302" s="36"/>
      <c r="G302" s="21"/>
      <c r="H302" s="80"/>
    </row>
    <row r="303" spans="2:8" x14ac:dyDescent="0.2">
      <c r="B303" s="52">
        <v>118</v>
      </c>
      <c r="C303" s="52"/>
      <c r="D303" s="28" t="s">
        <v>137</v>
      </c>
      <c r="E303" s="53"/>
      <c r="F303" s="54"/>
      <c r="G303" s="54"/>
      <c r="H303" s="92"/>
    </row>
    <row r="304" spans="2:8" x14ac:dyDescent="0.2">
      <c r="B304" s="29"/>
      <c r="C304" s="29"/>
      <c r="D304" s="29"/>
      <c r="E304" s="56" t="s">
        <v>58</v>
      </c>
      <c r="F304" s="57">
        <v>1</v>
      </c>
      <c r="G304" s="78"/>
      <c r="H304" s="93">
        <f>F304*G304</f>
        <v>0</v>
      </c>
    </row>
    <row r="305" spans="2:8" x14ac:dyDescent="0.2">
      <c r="B305" s="52">
        <v>119</v>
      </c>
      <c r="C305" s="52"/>
      <c r="D305" s="28" t="s">
        <v>138</v>
      </c>
      <c r="E305" s="53"/>
      <c r="F305" s="54"/>
      <c r="G305" s="54"/>
      <c r="H305" s="92"/>
    </row>
    <row r="306" spans="2:8" x14ac:dyDescent="0.2">
      <c r="B306" s="29"/>
      <c r="C306" s="29"/>
      <c r="D306" s="29"/>
      <c r="E306" s="56" t="s">
        <v>58</v>
      </c>
      <c r="F306" s="57">
        <v>13</v>
      </c>
      <c r="G306" s="78"/>
      <c r="H306" s="93">
        <f>F306*G306</f>
        <v>0</v>
      </c>
    </row>
    <row r="307" spans="2:8" x14ac:dyDescent="0.2">
      <c r="B307" s="52">
        <v>120</v>
      </c>
      <c r="C307" s="52"/>
      <c r="D307" s="28" t="s">
        <v>139</v>
      </c>
      <c r="E307" s="53"/>
      <c r="F307" s="54"/>
      <c r="G307" s="54"/>
      <c r="H307" s="92"/>
    </row>
    <row r="308" spans="2:8" x14ac:dyDescent="0.2">
      <c r="B308" s="29"/>
      <c r="C308" s="29"/>
      <c r="D308" s="29"/>
      <c r="E308" s="56" t="s">
        <v>58</v>
      </c>
      <c r="F308" s="57">
        <v>7</v>
      </c>
      <c r="G308" s="78"/>
      <c r="H308" s="93">
        <f>F308*G308</f>
        <v>0</v>
      </c>
    </row>
    <row r="309" spans="2:8" ht="15" customHeight="1" x14ac:dyDescent="0.2">
      <c r="B309" s="33"/>
      <c r="C309" s="76"/>
      <c r="D309" s="94" t="s">
        <v>163</v>
      </c>
      <c r="E309" s="95"/>
      <c r="F309" s="83"/>
      <c r="G309" s="33"/>
      <c r="H309" s="97">
        <f>H304+H306+H308</f>
        <v>0</v>
      </c>
    </row>
    <row r="310" spans="2:8" ht="15" customHeight="1" x14ac:dyDescent="0.2">
      <c r="B310" s="17"/>
      <c r="C310" s="96" t="s">
        <v>120</v>
      </c>
      <c r="D310" s="19" t="s">
        <v>164</v>
      </c>
      <c r="E310" s="17"/>
      <c r="F310" s="36"/>
      <c r="G310" s="21"/>
      <c r="H310" s="80"/>
    </row>
    <row r="311" spans="2:8" ht="60" x14ac:dyDescent="0.2">
      <c r="B311" s="52">
        <v>121</v>
      </c>
      <c r="C311" s="52" t="s">
        <v>8</v>
      </c>
      <c r="D311" s="28" t="s">
        <v>209</v>
      </c>
      <c r="E311" s="53"/>
      <c r="F311" s="54"/>
      <c r="G311" s="54"/>
      <c r="H311" s="92"/>
    </row>
    <row r="312" spans="2:8" x14ac:dyDescent="0.2">
      <c r="B312" s="29"/>
      <c r="C312" s="29"/>
      <c r="D312" s="29"/>
      <c r="E312" s="56" t="s">
        <v>165</v>
      </c>
      <c r="F312" s="57">
        <v>1</v>
      </c>
      <c r="G312" s="57"/>
      <c r="H312" s="93">
        <f>F312*G312</f>
        <v>0</v>
      </c>
    </row>
    <row r="313" spans="2:8" x14ac:dyDescent="0.2">
      <c r="B313" s="33"/>
      <c r="C313" s="76"/>
      <c r="D313" s="94" t="s">
        <v>164</v>
      </c>
      <c r="E313" s="95"/>
      <c r="F313" s="83"/>
      <c r="G313" s="33"/>
      <c r="H313" s="97">
        <f>H312</f>
        <v>0</v>
      </c>
    </row>
    <row r="314" spans="2:8" x14ac:dyDescent="0.2">
      <c r="B314" s="17"/>
      <c r="C314" s="96" t="s">
        <v>120</v>
      </c>
      <c r="D314" s="19" t="s">
        <v>166</v>
      </c>
      <c r="E314" s="17"/>
      <c r="F314" s="36"/>
      <c r="G314" s="21"/>
      <c r="H314" s="80"/>
    </row>
    <row r="315" spans="2:8" ht="36" x14ac:dyDescent="0.2">
      <c r="B315" s="52">
        <v>122</v>
      </c>
      <c r="C315" s="52" t="s">
        <v>8</v>
      </c>
      <c r="D315" s="28" t="s">
        <v>170</v>
      </c>
      <c r="E315" s="53"/>
      <c r="F315" s="54"/>
      <c r="G315" s="54"/>
      <c r="H315" s="92"/>
    </row>
    <row r="316" spans="2:8" x14ac:dyDescent="0.2">
      <c r="B316" s="29"/>
      <c r="C316" s="29"/>
      <c r="D316" s="29"/>
      <c r="E316" s="56" t="s">
        <v>20</v>
      </c>
      <c r="F316" s="57">
        <v>277</v>
      </c>
      <c r="G316" s="57"/>
      <c r="H316" s="93">
        <f>F316*G316</f>
        <v>0</v>
      </c>
    </row>
    <row r="317" spans="2:8" ht="36" x14ac:dyDescent="0.2">
      <c r="B317" s="52">
        <v>123</v>
      </c>
      <c r="C317" s="52" t="s">
        <v>8</v>
      </c>
      <c r="D317" s="28" t="s">
        <v>169</v>
      </c>
      <c r="E317" s="53"/>
      <c r="F317" s="54"/>
      <c r="G317" s="54"/>
      <c r="H317" s="92"/>
    </row>
    <row r="318" spans="2:8" x14ac:dyDescent="0.2">
      <c r="B318" s="29"/>
      <c r="C318" s="29"/>
      <c r="D318" s="29"/>
      <c r="E318" s="56" t="s">
        <v>20</v>
      </c>
      <c r="F318" s="57">
        <v>302</v>
      </c>
      <c r="G318" s="57"/>
      <c r="H318" s="93">
        <f>F318*G318</f>
        <v>0</v>
      </c>
    </row>
    <row r="319" spans="2:8" ht="36" x14ac:dyDescent="0.2">
      <c r="B319" s="52">
        <v>124</v>
      </c>
      <c r="C319" s="52" t="s">
        <v>8</v>
      </c>
      <c r="D319" s="28" t="s">
        <v>168</v>
      </c>
      <c r="E319" s="53"/>
      <c r="F319" s="54"/>
      <c r="G319" s="54"/>
      <c r="H319" s="92"/>
    </row>
    <row r="320" spans="2:8" x14ac:dyDescent="0.2">
      <c r="B320" s="29"/>
      <c r="C320" s="29"/>
      <c r="D320" s="29"/>
      <c r="E320" s="56" t="s">
        <v>20</v>
      </c>
      <c r="F320" s="57">
        <v>186</v>
      </c>
      <c r="G320" s="57"/>
      <c r="H320" s="93">
        <f>F320*G320</f>
        <v>0</v>
      </c>
    </row>
    <row r="321" spans="2:8" ht="36" x14ac:dyDescent="0.2">
      <c r="B321" s="52">
        <v>125</v>
      </c>
      <c r="C321" s="52" t="s">
        <v>8</v>
      </c>
      <c r="D321" s="28" t="s">
        <v>167</v>
      </c>
      <c r="E321" s="53"/>
      <c r="F321" s="54"/>
      <c r="G321" s="54"/>
      <c r="H321" s="92"/>
    </row>
    <row r="322" spans="2:8" x14ac:dyDescent="0.2">
      <c r="B322" s="29"/>
      <c r="C322" s="29"/>
      <c r="D322" s="29"/>
      <c r="E322" s="56" t="s">
        <v>20</v>
      </c>
      <c r="F322" s="57">
        <v>210</v>
      </c>
      <c r="G322" s="57"/>
      <c r="H322" s="93">
        <f>F322*G322</f>
        <v>0</v>
      </c>
    </row>
    <row r="323" spans="2:8" ht="48" x14ac:dyDescent="0.2">
      <c r="B323" s="52">
        <v>126</v>
      </c>
      <c r="C323" s="52" t="s">
        <v>8</v>
      </c>
      <c r="D323" s="28" t="s">
        <v>171</v>
      </c>
      <c r="E323" s="53"/>
      <c r="F323" s="54"/>
      <c r="G323" s="54"/>
      <c r="H323" s="92"/>
    </row>
    <row r="324" spans="2:8" x14ac:dyDescent="0.2">
      <c r="B324" s="29"/>
      <c r="C324" s="29"/>
      <c r="D324" s="29"/>
      <c r="E324" s="56" t="s">
        <v>20</v>
      </c>
      <c r="F324" s="57">
        <v>116</v>
      </c>
      <c r="G324" s="57"/>
      <c r="H324" s="93">
        <f>F324*G324</f>
        <v>0</v>
      </c>
    </row>
    <row r="325" spans="2:8" ht="48" x14ac:dyDescent="0.2">
      <c r="B325" s="52">
        <v>127</v>
      </c>
      <c r="C325" s="52" t="s">
        <v>8</v>
      </c>
      <c r="D325" s="28" t="s">
        <v>173</v>
      </c>
      <c r="E325" s="53"/>
      <c r="F325" s="54"/>
      <c r="G325" s="54"/>
      <c r="H325" s="92"/>
    </row>
    <row r="326" spans="2:8" x14ac:dyDescent="0.2">
      <c r="B326" s="29"/>
      <c r="C326" s="29"/>
      <c r="D326" s="29"/>
      <c r="E326" s="56" t="s">
        <v>111</v>
      </c>
      <c r="F326" s="57">
        <v>21</v>
      </c>
      <c r="G326" s="57"/>
      <c r="H326" s="93">
        <f>F326*G326</f>
        <v>0</v>
      </c>
    </row>
    <row r="327" spans="2:8" ht="48" x14ac:dyDescent="0.2">
      <c r="B327" s="52">
        <v>128</v>
      </c>
      <c r="C327" s="52" t="s">
        <v>8</v>
      </c>
      <c r="D327" s="28" t="s">
        <v>172</v>
      </c>
      <c r="E327" s="53"/>
      <c r="F327" s="54"/>
      <c r="G327" s="54"/>
      <c r="H327" s="92"/>
    </row>
    <row r="328" spans="2:8" x14ac:dyDescent="0.2">
      <c r="B328" s="29"/>
      <c r="C328" s="29"/>
      <c r="D328" s="29"/>
      <c r="E328" s="56" t="s">
        <v>111</v>
      </c>
      <c r="F328" s="57">
        <v>10</v>
      </c>
      <c r="G328" s="57"/>
      <c r="H328" s="93">
        <f>F328*G328</f>
        <v>0</v>
      </c>
    </row>
    <row r="329" spans="2:8" ht="15" customHeight="1" x14ac:dyDescent="0.2">
      <c r="B329" s="33"/>
      <c r="C329" s="76"/>
      <c r="D329" s="94" t="s">
        <v>166</v>
      </c>
      <c r="E329" s="95"/>
      <c r="F329" s="83"/>
      <c r="G329" s="33"/>
      <c r="H329" s="97">
        <f>H316+H318+H320+H322+H324+H326+H328</f>
        <v>0</v>
      </c>
    </row>
    <row r="330" spans="2:8" ht="25.5" x14ac:dyDescent="0.2">
      <c r="B330" s="59"/>
      <c r="C330" s="59"/>
      <c r="D330" s="69" t="s">
        <v>140</v>
      </c>
      <c r="E330" s="59"/>
      <c r="F330" s="60"/>
      <c r="G330" s="61"/>
      <c r="H330" s="91">
        <f>H329+H313+H309+H301+H291+H281+H271+H261+H251+H241+H227+H213+H199+H185+H171</f>
        <v>0</v>
      </c>
    </row>
    <row r="331" spans="2:8" ht="18" customHeight="1" x14ac:dyDescent="0.2">
      <c r="B331" s="98"/>
      <c r="C331" s="99"/>
      <c r="D331" s="105" t="s">
        <v>210</v>
      </c>
      <c r="E331" s="98"/>
      <c r="F331" s="100"/>
      <c r="G331" s="100"/>
      <c r="H331" s="101"/>
    </row>
    <row r="332" spans="2:8" ht="22.5" x14ac:dyDescent="0.2">
      <c r="B332" s="17"/>
      <c r="C332" s="96" t="s">
        <v>175</v>
      </c>
      <c r="D332" s="19" t="s">
        <v>211</v>
      </c>
      <c r="E332" s="17"/>
      <c r="F332" s="36"/>
      <c r="G332" s="21"/>
      <c r="H332" s="80"/>
    </row>
    <row r="333" spans="2:8" ht="36" x14ac:dyDescent="0.2">
      <c r="B333" s="52">
        <v>129</v>
      </c>
      <c r="C333" s="52" t="s">
        <v>8</v>
      </c>
      <c r="D333" s="28" t="s">
        <v>212</v>
      </c>
      <c r="E333" s="53"/>
      <c r="F333" s="54"/>
      <c r="G333" s="54"/>
      <c r="H333" s="92"/>
    </row>
    <row r="334" spans="2:8" x14ac:dyDescent="0.2">
      <c r="B334" s="29"/>
      <c r="C334" s="29"/>
      <c r="D334" s="29"/>
      <c r="E334" s="56" t="s">
        <v>20</v>
      </c>
      <c r="F334" s="57">
        <v>1</v>
      </c>
      <c r="G334" s="57">
        <v>0</v>
      </c>
      <c r="H334" s="93">
        <f>F334*G334</f>
        <v>0</v>
      </c>
    </row>
    <row r="335" spans="2:8" ht="36" x14ac:dyDescent="0.2">
      <c r="B335" s="52">
        <v>130</v>
      </c>
      <c r="C335" s="52" t="s">
        <v>8</v>
      </c>
      <c r="D335" s="28" t="s">
        <v>213</v>
      </c>
      <c r="E335" s="53"/>
      <c r="F335" s="54"/>
      <c r="G335" s="54"/>
      <c r="H335" s="92"/>
    </row>
    <row r="336" spans="2:8" x14ac:dyDescent="0.2">
      <c r="B336" s="29"/>
      <c r="C336" s="29"/>
      <c r="D336" s="29"/>
      <c r="E336" s="56" t="s">
        <v>20</v>
      </c>
      <c r="F336" s="57">
        <v>1</v>
      </c>
      <c r="G336" s="57"/>
      <c r="H336" s="93">
        <f>F336*G336</f>
        <v>0</v>
      </c>
    </row>
    <row r="337" spans="2:8" ht="24" x14ac:dyDescent="0.2">
      <c r="B337" s="52">
        <v>131</v>
      </c>
      <c r="C337" s="52" t="s">
        <v>8</v>
      </c>
      <c r="D337" s="28" t="s">
        <v>215</v>
      </c>
      <c r="E337" s="53"/>
      <c r="F337" s="54"/>
      <c r="G337" s="54"/>
      <c r="H337" s="92"/>
    </row>
    <row r="338" spans="2:8" x14ac:dyDescent="0.2">
      <c r="B338" s="29"/>
      <c r="C338" s="29"/>
      <c r="D338" s="29"/>
      <c r="E338" s="56" t="s">
        <v>20</v>
      </c>
      <c r="F338" s="57">
        <v>3.5</v>
      </c>
      <c r="G338" s="57"/>
      <c r="H338" s="93">
        <f>F338*G338</f>
        <v>0</v>
      </c>
    </row>
    <row r="339" spans="2:8" ht="24" x14ac:dyDescent="0.2">
      <c r="B339" s="52">
        <v>132</v>
      </c>
      <c r="C339" s="52" t="s">
        <v>8</v>
      </c>
      <c r="D339" s="28" t="s">
        <v>177</v>
      </c>
      <c r="E339" s="53"/>
      <c r="F339" s="54"/>
      <c r="G339" s="54"/>
      <c r="H339" s="92"/>
    </row>
    <row r="340" spans="2:8" x14ac:dyDescent="0.2">
      <c r="B340" s="29"/>
      <c r="C340" s="29"/>
      <c r="D340" s="29"/>
      <c r="E340" s="56" t="s">
        <v>20</v>
      </c>
      <c r="F340" s="57">
        <v>4</v>
      </c>
      <c r="G340" s="57"/>
      <c r="H340" s="93">
        <f>F340*G340</f>
        <v>0</v>
      </c>
    </row>
    <row r="341" spans="2:8" ht="24" x14ac:dyDescent="0.2">
      <c r="B341" s="52">
        <v>133</v>
      </c>
      <c r="C341" s="52" t="s">
        <v>8</v>
      </c>
      <c r="D341" s="28" t="s">
        <v>214</v>
      </c>
      <c r="E341" s="53"/>
      <c r="F341" s="54"/>
      <c r="G341" s="54"/>
      <c r="H341" s="92"/>
    </row>
    <row r="342" spans="2:8" x14ac:dyDescent="0.2">
      <c r="B342" s="29"/>
      <c r="C342" s="29"/>
      <c r="D342" s="29"/>
      <c r="E342" s="56" t="s">
        <v>20</v>
      </c>
      <c r="F342" s="57">
        <v>1</v>
      </c>
      <c r="G342" s="57"/>
      <c r="H342" s="93">
        <f>F342*G342</f>
        <v>0</v>
      </c>
    </row>
    <row r="343" spans="2:8" ht="36" x14ac:dyDescent="0.2">
      <c r="B343" s="52">
        <v>134</v>
      </c>
      <c r="C343" s="52" t="s">
        <v>8</v>
      </c>
      <c r="D343" s="28" t="s">
        <v>178</v>
      </c>
      <c r="E343" s="53"/>
      <c r="F343" s="54"/>
      <c r="G343" s="54"/>
      <c r="H343" s="92"/>
    </row>
    <row r="344" spans="2:8" x14ac:dyDescent="0.2">
      <c r="B344" s="29"/>
      <c r="C344" s="29"/>
      <c r="D344" s="29"/>
      <c r="E344" s="56" t="s">
        <v>67</v>
      </c>
      <c r="F344" s="57">
        <v>2</v>
      </c>
      <c r="G344" s="57"/>
      <c r="H344" s="93">
        <f>F344*G344</f>
        <v>0</v>
      </c>
    </row>
    <row r="345" spans="2:8" ht="36" x14ac:dyDescent="0.2">
      <c r="B345" s="52">
        <v>135</v>
      </c>
      <c r="C345" s="52" t="s">
        <v>8</v>
      </c>
      <c r="D345" s="28" t="s">
        <v>179</v>
      </c>
      <c r="E345" s="53"/>
      <c r="F345" s="54"/>
      <c r="G345" s="54"/>
      <c r="H345" s="92"/>
    </row>
    <row r="346" spans="2:8" x14ac:dyDescent="0.2">
      <c r="B346" s="29"/>
      <c r="C346" s="29"/>
      <c r="D346" s="29"/>
      <c r="E346" s="56" t="s">
        <v>67</v>
      </c>
      <c r="F346" s="57">
        <v>8</v>
      </c>
      <c r="G346" s="57"/>
      <c r="H346" s="93">
        <f>F346*G346</f>
        <v>0</v>
      </c>
    </row>
    <row r="347" spans="2:8" ht="72" x14ac:dyDescent="0.2">
      <c r="B347" s="52">
        <v>136</v>
      </c>
      <c r="C347" s="52" t="s">
        <v>8</v>
      </c>
      <c r="D347" s="28" t="s">
        <v>180</v>
      </c>
      <c r="E347" s="53"/>
      <c r="F347" s="54"/>
      <c r="G347" s="54"/>
      <c r="H347" s="92"/>
    </row>
    <row r="348" spans="2:8" x14ac:dyDescent="0.2">
      <c r="B348" s="29"/>
      <c r="C348" s="29"/>
      <c r="D348" s="29"/>
      <c r="E348" s="56" t="s">
        <v>165</v>
      </c>
      <c r="F348" s="57">
        <v>1</v>
      </c>
      <c r="G348" s="57"/>
      <c r="H348" s="93">
        <f>F348*G348</f>
        <v>0</v>
      </c>
    </row>
    <row r="349" spans="2:8" ht="36" x14ac:dyDescent="0.2">
      <c r="B349" s="52">
        <v>137</v>
      </c>
      <c r="C349" s="52" t="s">
        <v>8</v>
      </c>
      <c r="D349" s="28" t="s">
        <v>216</v>
      </c>
      <c r="E349" s="53"/>
      <c r="F349" s="54"/>
      <c r="G349" s="54"/>
      <c r="H349" s="92"/>
    </row>
    <row r="350" spans="2:8" x14ac:dyDescent="0.2">
      <c r="B350" s="29"/>
      <c r="C350" s="29"/>
      <c r="D350" s="29"/>
      <c r="E350" s="56" t="s">
        <v>67</v>
      </c>
      <c r="F350" s="57">
        <v>1</v>
      </c>
      <c r="G350" s="57"/>
      <c r="H350" s="93">
        <f>F350*G350</f>
        <v>0</v>
      </c>
    </row>
    <row r="351" spans="2:8" ht="24" x14ac:dyDescent="0.2">
      <c r="B351" s="52">
        <v>138</v>
      </c>
      <c r="C351" s="52" t="s">
        <v>8</v>
      </c>
      <c r="D351" s="28" t="s">
        <v>181</v>
      </c>
      <c r="E351" s="53"/>
      <c r="F351" s="54"/>
      <c r="G351" s="54"/>
      <c r="H351" s="92"/>
    </row>
    <row r="352" spans="2:8" x14ac:dyDescent="0.2">
      <c r="B352" s="29"/>
      <c r="C352" s="29"/>
      <c r="D352" s="29"/>
      <c r="E352" s="56" t="s">
        <v>182</v>
      </c>
      <c r="F352" s="57">
        <v>1</v>
      </c>
      <c r="G352" s="57"/>
      <c r="H352" s="93">
        <f>F352*G352</f>
        <v>0</v>
      </c>
    </row>
    <row r="353" spans="2:8" x14ac:dyDescent="0.2">
      <c r="B353" s="52">
        <v>139</v>
      </c>
      <c r="C353" s="52" t="s">
        <v>8</v>
      </c>
      <c r="D353" s="28" t="s">
        <v>183</v>
      </c>
      <c r="E353" s="53"/>
      <c r="F353" s="54"/>
      <c r="G353" s="54"/>
      <c r="H353" s="92"/>
    </row>
    <row r="354" spans="2:8" x14ac:dyDescent="0.2">
      <c r="B354" s="29"/>
      <c r="C354" s="29"/>
      <c r="D354" s="29"/>
      <c r="E354" s="56" t="s">
        <v>184</v>
      </c>
      <c r="F354" s="57">
        <v>1</v>
      </c>
      <c r="G354" s="57"/>
      <c r="H354" s="93">
        <f>F354*G354</f>
        <v>0</v>
      </c>
    </row>
    <row r="355" spans="2:8" ht="36" x14ac:dyDescent="0.2">
      <c r="B355" s="52">
        <v>140</v>
      </c>
      <c r="C355" s="52" t="s">
        <v>8</v>
      </c>
      <c r="D355" s="28" t="s">
        <v>185</v>
      </c>
      <c r="E355" s="53"/>
      <c r="F355" s="54"/>
      <c r="G355" s="54"/>
      <c r="H355" s="92"/>
    </row>
    <row r="356" spans="2:8" x14ac:dyDescent="0.2">
      <c r="B356" s="29"/>
      <c r="C356" s="29"/>
      <c r="D356" s="29"/>
      <c r="E356" s="56" t="s">
        <v>58</v>
      </c>
      <c r="F356" s="57">
        <v>1</v>
      </c>
      <c r="G356" s="57"/>
      <c r="H356" s="93">
        <f>F356*G356</f>
        <v>0</v>
      </c>
    </row>
    <row r="357" spans="2:8" ht="15" customHeight="1" x14ac:dyDescent="0.2">
      <c r="B357" s="33"/>
      <c r="C357" s="76"/>
      <c r="D357" s="94" t="s">
        <v>211</v>
      </c>
      <c r="E357" s="95"/>
      <c r="F357" s="83"/>
      <c r="G357" s="33"/>
      <c r="H357" s="97">
        <f>H334+H336+H338+H340+H342+H344+H346+H348+H350+H352+H354+H356</f>
        <v>0</v>
      </c>
    </row>
    <row r="358" spans="2:8" ht="22.5" x14ac:dyDescent="0.2">
      <c r="B358" s="17"/>
      <c r="C358" s="96" t="s">
        <v>175</v>
      </c>
      <c r="D358" s="19" t="s">
        <v>217</v>
      </c>
      <c r="E358" s="17"/>
      <c r="F358" s="36"/>
      <c r="G358" s="21"/>
      <c r="H358" s="80"/>
    </row>
    <row r="359" spans="2:8" ht="48" x14ac:dyDescent="0.2">
      <c r="B359" s="52">
        <v>141</v>
      </c>
      <c r="C359" s="52" t="s">
        <v>8</v>
      </c>
      <c r="D359" s="28" t="s">
        <v>218</v>
      </c>
      <c r="E359" s="53"/>
      <c r="F359" s="54"/>
      <c r="G359" s="54"/>
      <c r="H359" s="92"/>
    </row>
    <row r="360" spans="2:8" x14ac:dyDescent="0.2">
      <c r="B360" s="29"/>
      <c r="C360" s="29"/>
      <c r="D360" s="29"/>
      <c r="E360" s="56" t="s">
        <v>20</v>
      </c>
      <c r="F360" s="57">
        <v>1377</v>
      </c>
      <c r="G360" s="57"/>
      <c r="H360" s="93">
        <f>F360*G360</f>
        <v>0</v>
      </c>
    </row>
    <row r="361" spans="2:8" ht="36" x14ac:dyDescent="0.2">
      <c r="B361" s="52">
        <v>142</v>
      </c>
      <c r="C361" s="52" t="s">
        <v>8</v>
      </c>
      <c r="D361" s="28" t="s">
        <v>213</v>
      </c>
      <c r="E361" s="53"/>
      <c r="F361" s="54"/>
      <c r="G361" s="54"/>
      <c r="H361" s="92"/>
    </row>
    <row r="362" spans="2:8" x14ac:dyDescent="0.2">
      <c r="B362" s="29"/>
      <c r="C362" s="29"/>
      <c r="D362" s="29"/>
      <c r="E362" s="56" t="s">
        <v>20</v>
      </c>
      <c r="F362" s="57">
        <v>1377</v>
      </c>
      <c r="G362" s="57"/>
      <c r="H362" s="93">
        <f>F362*G362</f>
        <v>0</v>
      </c>
    </row>
    <row r="363" spans="2:8" ht="24" x14ac:dyDescent="0.2">
      <c r="B363" s="52">
        <v>143</v>
      </c>
      <c r="C363" s="52" t="s">
        <v>8</v>
      </c>
      <c r="D363" s="28" t="s">
        <v>186</v>
      </c>
      <c r="E363" s="53"/>
      <c r="F363" s="54"/>
      <c r="G363" s="54"/>
      <c r="H363" s="92"/>
    </row>
    <row r="364" spans="2:8" x14ac:dyDescent="0.2">
      <c r="B364" s="29"/>
      <c r="C364" s="29"/>
      <c r="D364" s="29"/>
      <c r="E364" s="56" t="s">
        <v>20</v>
      </c>
      <c r="F364" s="57">
        <v>288</v>
      </c>
      <c r="G364" s="57"/>
      <c r="H364" s="93">
        <f>F364*G364</f>
        <v>0</v>
      </c>
    </row>
    <row r="365" spans="2:8" ht="24" x14ac:dyDescent="0.2">
      <c r="B365" s="52">
        <v>144</v>
      </c>
      <c r="C365" s="52" t="s">
        <v>8</v>
      </c>
      <c r="D365" s="28" t="s">
        <v>176</v>
      </c>
      <c r="E365" s="53"/>
      <c r="F365" s="54"/>
      <c r="G365" s="54"/>
      <c r="H365" s="92"/>
    </row>
    <row r="366" spans="2:8" x14ac:dyDescent="0.2">
      <c r="B366" s="29"/>
      <c r="C366" s="29"/>
      <c r="D366" s="29"/>
      <c r="E366" s="56" t="s">
        <v>20</v>
      </c>
      <c r="F366" s="57">
        <v>1089</v>
      </c>
      <c r="G366" s="57"/>
      <c r="H366" s="93">
        <f>F366*G366</f>
        <v>0</v>
      </c>
    </row>
    <row r="367" spans="2:8" x14ac:dyDescent="0.2">
      <c r="B367" s="52">
        <v>145</v>
      </c>
      <c r="C367" s="52" t="s">
        <v>8</v>
      </c>
      <c r="D367" s="28" t="s">
        <v>187</v>
      </c>
      <c r="E367" s="53"/>
      <c r="F367" s="54"/>
      <c r="G367" s="54"/>
      <c r="H367" s="92"/>
    </row>
    <row r="368" spans="2:8" x14ac:dyDescent="0.2">
      <c r="B368" s="29"/>
      <c r="C368" s="29"/>
      <c r="D368" s="29"/>
      <c r="E368" s="56" t="s">
        <v>20</v>
      </c>
      <c r="F368" s="57">
        <v>288</v>
      </c>
      <c r="G368" s="57"/>
      <c r="H368" s="93">
        <f>F368*G368</f>
        <v>0</v>
      </c>
    </row>
    <row r="369" spans="2:8" ht="24" x14ac:dyDescent="0.2">
      <c r="B369" s="52">
        <v>146</v>
      </c>
      <c r="C369" s="52" t="s">
        <v>8</v>
      </c>
      <c r="D369" s="28" t="s">
        <v>188</v>
      </c>
      <c r="E369" s="53"/>
      <c r="F369" s="54"/>
      <c r="G369" s="54"/>
      <c r="H369" s="92"/>
    </row>
    <row r="370" spans="2:8" x14ac:dyDescent="0.2">
      <c r="B370" s="29"/>
      <c r="C370" s="29"/>
      <c r="D370" s="29"/>
      <c r="E370" s="56" t="s">
        <v>20</v>
      </c>
      <c r="F370" s="57">
        <v>223</v>
      </c>
      <c r="G370" s="57"/>
      <c r="H370" s="93">
        <f>F370*G370</f>
        <v>0</v>
      </c>
    </row>
    <row r="371" spans="2:8" ht="24" x14ac:dyDescent="0.2">
      <c r="B371" s="52">
        <v>147</v>
      </c>
      <c r="C371" s="52" t="s">
        <v>8</v>
      </c>
      <c r="D371" s="28" t="s">
        <v>189</v>
      </c>
      <c r="E371" s="53"/>
      <c r="F371" s="54"/>
      <c r="G371" s="54"/>
      <c r="H371" s="92"/>
    </row>
    <row r="372" spans="2:8" x14ac:dyDescent="0.2">
      <c r="B372" s="29"/>
      <c r="C372" s="29"/>
      <c r="D372" s="29"/>
      <c r="E372" s="56" t="s">
        <v>20</v>
      </c>
      <c r="F372" s="57">
        <v>40</v>
      </c>
      <c r="G372" s="57"/>
      <c r="H372" s="93">
        <f>F372*G372</f>
        <v>0</v>
      </c>
    </row>
    <row r="373" spans="2:8" ht="24" x14ac:dyDescent="0.2">
      <c r="B373" s="52">
        <v>148</v>
      </c>
      <c r="C373" s="52" t="s">
        <v>8</v>
      </c>
      <c r="D373" s="28" t="s">
        <v>190</v>
      </c>
      <c r="E373" s="53"/>
      <c r="F373" s="54"/>
      <c r="G373" s="54"/>
      <c r="H373" s="92"/>
    </row>
    <row r="374" spans="2:8" x14ac:dyDescent="0.2">
      <c r="B374" s="29"/>
      <c r="C374" s="29"/>
      <c r="D374" s="29"/>
      <c r="E374" s="56" t="s">
        <v>20</v>
      </c>
      <c r="F374" s="57">
        <v>8</v>
      </c>
      <c r="G374" s="57"/>
      <c r="H374" s="93">
        <f>F374*G374</f>
        <v>0</v>
      </c>
    </row>
    <row r="375" spans="2:8" ht="24" x14ac:dyDescent="0.2">
      <c r="B375" s="52">
        <v>149</v>
      </c>
      <c r="C375" s="52" t="s">
        <v>8</v>
      </c>
      <c r="D375" s="28" t="s">
        <v>177</v>
      </c>
      <c r="E375" s="53"/>
      <c r="F375" s="54"/>
      <c r="G375" s="54"/>
      <c r="H375" s="92"/>
    </row>
    <row r="376" spans="2:8" x14ac:dyDescent="0.2">
      <c r="B376" s="29"/>
      <c r="C376" s="29"/>
      <c r="D376" s="29"/>
      <c r="E376" s="56" t="s">
        <v>20</v>
      </c>
      <c r="F376" s="57">
        <v>1377</v>
      </c>
      <c r="G376" s="57"/>
      <c r="H376" s="93">
        <f>F376*G376</f>
        <v>0</v>
      </c>
    </row>
    <row r="377" spans="2:8" x14ac:dyDescent="0.2">
      <c r="B377" s="52">
        <v>150</v>
      </c>
      <c r="C377" s="52" t="s">
        <v>8</v>
      </c>
      <c r="D377" s="28" t="s">
        <v>191</v>
      </c>
      <c r="E377" s="53"/>
      <c r="F377" s="54"/>
      <c r="G377" s="54"/>
      <c r="H377" s="92"/>
    </row>
    <row r="378" spans="2:8" x14ac:dyDescent="0.2">
      <c r="B378" s="29"/>
      <c r="C378" s="29"/>
      <c r="D378" s="29"/>
      <c r="E378" s="56" t="s">
        <v>20</v>
      </c>
      <c r="F378" s="57">
        <v>223</v>
      </c>
      <c r="G378" s="57"/>
      <c r="H378" s="93">
        <f>F378*G378</f>
        <v>0</v>
      </c>
    </row>
    <row r="379" spans="2:8" ht="24" x14ac:dyDescent="0.2">
      <c r="B379" s="52">
        <v>151</v>
      </c>
      <c r="C379" s="52" t="s">
        <v>8</v>
      </c>
      <c r="D379" s="28" t="s">
        <v>214</v>
      </c>
      <c r="E379" s="53"/>
      <c r="F379" s="54"/>
      <c r="G379" s="54"/>
      <c r="H379" s="92"/>
    </row>
    <row r="380" spans="2:8" x14ac:dyDescent="0.2">
      <c r="B380" s="29"/>
      <c r="C380" s="29"/>
      <c r="D380" s="29"/>
      <c r="E380" s="56" t="s">
        <v>20</v>
      </c>
      <c r="F380" s="57">
        <v>1377</v>
      </c>
      <c r="G380" s="57"/>
      <c r="H380" s="93">
        <f>F380*G380</f>
        <v>0</v>
      </c>
    </row>
    <row r="381" spans="2:8" ht="48" x14ac:dyDescent="0.2">
      <c r="B381" s="52">
        <v>152</v>
      </c>
      <c r="C381" s="52" t="s">
        <v>8</v>
      </c>
      <c r="D381" s="28" t="s">
        <v>192</v>
      </c>
      <c r="E381" s="53"/>
      <c r="F381" s="54"/>
      <c r="G381" s="54"/>
      <c r="H381" s="92"/>
    </row>
    <row r="382" spans="2:8" x14ac:dyDescent="0.2">
      <c r="B382" s="29"/>
      <c r="C382" s="29"/>
      <c r="D382" s="29"/>
      <c r="E382" s="56" t="s">
        <v>67</v>
      </c>
      <c r="F382" s="57">
        <v>108</v>
      </c>
      <c r="G382" s="57"/>
      <c r="H382" s="93">
        <f>F382*G382</f>
        <v>0</v>
      </c>
    </row>
    <row r="383" spans="2:8" ht="36" x14ac:dyDescent="0.2">
      <c r="B383" s="52">
        <v>153</v>
      </c>
      <c r="C383" s="52" t="s">
        <v>8</v>
      </c>
      <c r="D383" s="28" t="s">
        <v>193</v>
      </c>
      <c r="E383" s="53"/>
      <c r="F383" s="54"/>
      <c r="G383" s="54"/>
      <c r="H383" s="92"/>
    </row>
    <row r="384" spans="2:8" x14ac:dyDescent="0.2">
      <c r="B384" s="29"/>
      <c r="C384" s="29"/>
      <c r="D384" s="29"/>
      <c r="E384" s="56" t="s">
        <v>67</v>
      </c>
      <c r="F384" s="57">
        <v>540</v>
      </c>
      <c r="G384" s="57"/>
      <c r="H384" s="93">
        <f>F384*G384</f>
        <v>0</v>
      </c>
    </row>
    <row r="385" spans="2:8" ht="48" x14ac:dyDescent="0.2">
      <c r="B385" s="52">
        <v>154</v>
      </c>
      <c r="C385" s="52" t="s">
        <v>8</v>
      </c>
      <c r="D385" s="28" t="s">
        <v>235</v>
      </c>
      <c r="E385" s="53"/>
      <c r="F385" s="54"/>
      <c r="G385" s="54"/>
      <c r="H385" s="92"/>
    </row>
    <row r="386" spans="2:8" x14ac:dyDescent="0.2">
      <c r="B386" s="29"/>
      <c r="C386" s="29"/>
      <c r="D386" s="29"/>
      <c r="E386" s="56" t="s">
        <v>58</v>
      </c>
      <c r="F386" s="57">
        <v>41</v>
      </c>
      <c r="G386" s="57"/>
      <c r="H386" s="93">
        <f>F386*G386</f>
        <v>0</v>
      </c>
    </row>
    <row r="387" spans="2:8" ht="36" x14ac:dyDescent="0.2">
      <c r="B387" s="52">
        <v>155</v>
      </c>
      <c r="C387" s="52" t="s">
        <v>8</v>
      </c>
      <c r="D387" s="28" t="s">
        <v>220</v>
      </c>
      <c r="E387" s="53"/>
      <c r="F387" s="54"/>
      <c r="G387" s="54"/>
      <c r="H387" s="92"/>
    </row>
    <row r="388" spans="2:8" x14ac:dyDescent="0.2">
      <c r="B388" s="29"/>
      <c r="C388" s="29"/>
      <c r="D388" s="29"/>
      <c r="E388" s="56" t="s">
        <v>67</v>
      </c>
      <c r="F388" s="57">
        <v>13</v>
      </c>
      <c r="G388" s="57"/>
      <c r="H388" s="93">
        <f>F388*G388</f>
        <v>0</v>
      </c>
    </row>
    <row r="389" spans="2:8" ht="24" x14ac:dyDescent="0.2">
      <c r="B389" s="52">
        <v>156</v>
      </c>
      <c r="C389" s="52" t="s">
        <v>8</v>
      </c>
      <c r="D389" s="28" t="s">
        <v>194</v>
      </c>
      <c r="E389" s="53"/>
      <c r="F389" s="54"/>
      <c r="G389" s="54"/>
      <c r="H389" s="92"/>
    </row>
    <row r="390" spans="2:8" x14ac:dyDescent="0.2">
      <c r="B390" s="29"/>
      <c r="C390" s="29"/>
      <c r="D390" s="29"/>
      <c r="E390" s="56" t="s">
        <v>67</v>
      </c>
      <c r="F390" s="57">
        <v>4</v>
      </c>
      <c r="G390" s="57"/>
      <c r="H390" s="93">
        <f>F390*G390</f>
        <v>0</v>
      </c>
    </row>
    <row r="391" spans="2:8" ht="24" x14ac:dyDescent="0.2">
      <c r="B391" s="52">
        <v>157</v>
      </c>
      <c r="C391" s="52" t="s">
        <v>8</v>
      </c>
      <c r="D391" s="28" t="s">
        <v>195</v>
      </c>
      <c r="E391" s="53"/>
      <c r="F391" s="54"/>
      <c r="G391" s="54"/>
      <c r="H391" s="92"/>
    </row>
    <row r="392" spans="2:8" x14ac:dyDescent="0.2">
      <c r="B392" s="29"/>
      <c r="C392" s="29"/>
      <c r="D392" s="29"/>
      <c r="E392" s="56" t="s">
        <v>67</v>
      </c>
      <c r="F392" s="57">
        <v>43</v>
      </c>
      <c r="G392" s="57"/>
      <c r="H392" s="93">
        <f>F392*G392</f>
        <v>0</v>
      </c>
    </row>
    <row r="393" spans="2:8" ht="24" x14ac:dyDescent="0.2">
      <c r="B393" s="52">
        <v>158</v>
      </c>
      <c r="C393" s="52" t="s">
        <v>8</v>
      </c>
      <c r="D393" s="28" t="s">
        <v>196</v>
      </c>
      <c r="E393" s="53"/>
      <c r="F393" s="54"/>
      <c r="G393" s="54"/>
      <c r="H393" s="92"/>
    </row>
    <row r="394" spans="2:8" x14ac:dyDescent="0.2">
      <c r="B394" s="29"/>
      <c r="C394" s="29"/>
      <c r="D394" s="29"/>
      <c r="E394" s="56" t="s">
        <v>67</v>
      </c>
      <c r="F394" s="57">
        <v>13</v>
      </c>
      <c r="G394" s="57"/>
      <c r="H394" s="93">
        <f>F394*G394</f>
        <v>0</v>
      </c>
    </row>
    <row r="395" spans="2:8" ht="24" x14ac:dyDescent="0.2">
      <c r="B395" s="52">
        <v>159</v>
      </c>
      <c r="C395" s="52" t="s">
        <v>8</v>
      </c>
      <c r="D395" s="28" t="s">
        <v>197</v>
      </c>
      <c r="E395" s="53"/>
      <c r="F395" s="54"/>
      <c r="G395" s="54"/>
      <c r="H395" s="92"/>
    </row>
    <row r="396" spans="2:8" x14ac:dyDescent="0.2">
      <c r="B396" s="29"/>
      <c r="C396" s="29"/>
      <c r="D396" s="29"/>
      <c r="E396" s="56" t="s">
        <v>67</v>
      </c>
      <c r="F396" s="57">
        <v>13</v>
      </c>
      <c r="G396" s="57"/>
      <c r="H396" s="93">
        <f>F396*G396</f>
        <v>0</v>
      </c>
    </row>
    <row r="397" spans="2:8" x14ac:dyDescent="0.2">
      <c r="B397" s="52">
        <v>160</v>
      </c>
      <c r="C397" s="52" t="s">
        <v>8</v>
      </c>
      <c r="D397" s="28" t="s">
        <v>198</v>
      </c>
      <c r="E397" s="53"/>
      <c r="F397" s="54"/>
      <c r="G397" s="54"/>
      <c r="H397" s="92"/>
    </row>
    <row r="398" spans="2:8" x14ac:dyDescent="0.2">
      <c r="B398" s="29"/>
      <c r="C398" s="29"/>
      <c r="D398" s="29"/>
      <c r="E398" s="56" t="s">
        <v>67</v>
      </c>
      <c r="F398" s="57">
        <v>4</v>
      </c>
      <c r="G398" s="57"/>
      <c r="H398" s="93">
        <f>F398*G398</f>
        <v>0</v>
      </c>
    </row>
    <row r="399" spans="2:8" ht="36" x14ac:dyDescent="0.2">
      <c r="B399" s="52">
        <v>161</v>
      </c>
      <c r="C399" s="52" t="s">
        <v>8</v>
      </c>
      <c r="D399" s="28" t="s">
        <v>199</v>
      </c>
      <c r="E399" s="53"/>
      <c r="F399" s="54"/>
      <c r="G399" s="54"/>
      <c r="H399" s="92"/>
    </row>
    <row r="400" spans="2:8" x14ac:dyDescent="0.2">
      <c r="B400" s="29"/>
      <c r="C400" s="29"/>
      <c r="D400" s="29"/>
      <c r="E400" s="56" t="s">
        <v>20</v>
      </c>
      <c r="F400" s="57">
        <v>447</v>
      </c>
      <c r="G400" s="57"/>
      <c r="H400" s="93">
        <f>F400*G400</f>
        <v>0</v>
      </c>
    </row>
    <row r="401" spans="2:8" ht="24" x14ac:dyDescent="0.2">
      <c r="B401" s="52">
        <v>162</v>
      </c>
      <c r="C401" s="52" t="s">
        <v>8</v>
      </c>
      <c r="D401" s="28" t="s">
        <v>200</v>
      </c>
      <c r="E401" s="53"/>
      <c r="F401" s="54"/>
      <c r="G401" s="54"/>
      <c r="H401" s="92"/>
    </row>
    <row r="402" spans="2:8" x14ac:dyDescent="0.2">
      <c r="B402" s="29"/>
      <c r="C402" s="29"/>
      <c r="D402" s="29"/>
      <c r="E402" s="56" t="s">
        <v>67</v>
      </c>
      <c r="F402" s="57">
        <v>54</v>
      </c>
      <c r="G402" s="57"/>
      <c r="H402" s="93">
        <f>F402*G402</f>
        <v>0</v>
      </c>
    </row>
    <row r="403" spans="2:8" ht="36" x14ac:dyDescent="0.2">
      <c r="B403" s="52">
        <v>163</v>
      </c>
      <c r="C403" s="52" t="s">
        <v>8</v>
      </c>
      <c r="D403" s="28" t="s">
        <v>216</v>
      </c>
      <c r="E403" s="53"/>
      <c r="F403" s="54"/>
      <c r="G403" s="54"/>
      <c r="H403" s="92"/>
    </row>
    <row r="404" spans="2:8" x14ac:dyDescent="0.2">
      <c r="B404" s="29"/>
      <c r="C404" s="29"/>
      <c r="D404" s="29"/>
      <c r="E404" s="56" t="s">
        <v>67</v>
      </c>
      <c r="F404" s="57">
        <v>9</v>
      </c>
      <c r="G404" s="57"/>
      <c r="H404" s="93">
        <f>F404*G404</f>
        <v>0</v>
      </c>
    </row>
    <row r="405" spans="2:8" ht="15" customHeight="1" x14ac:dyDescent="0.2">
      <c r="B405" s="33"/>
      <c r="C405" s="76"/>
      <c r="D405" s="94" t="s">
        <v>217</v>
      </c>
      <c r="E405" s="95"/>
      <c r="F405" s="83"/>
      <c r="G405" s="33"/>
      <c r="H405" s="97">
        <f>H360+H362+H364+H366+H368+H370+H372+H374+H376+H378+H380+H382+H384+H386+H388+H390+H392+H394+H396+H398+H400+H402+H404</f>
        <v>0</v>
      </c>
    </row>
    <row r="406" spans="2:8" ht="22.5" x14ac:dyDescent="0.2">
      <c r="B406" s="17"/>
      <c r="C406" s="96" t="s">
        <v>175</v>
      </c>
      <c r="D406" s="19" t="s">
        <v>221</v>
      </c>
      <c r="E406" s="17"/>
      <c r="F406" s="36"/>
      <c r="G406" s="21"/>
      <c r="H406" s="80"/>
    </row>
    <row r="407" spans="2:8" ht="24" x14ac:dyDescent="0.2">
      <c r="B407" s="52">
        <v>164</v>
      </c>
      <c r="C407" s="52" t="s">
        <v>8</v>
      </c>
      <c r="D407" s="28" t="s">
        <v>219</v>
      </c>
      <c r="E407" s="53"/>
      <c r="F407" s="54"/>
      <c r="G407" s="54"/>
      <c r="H407" s="92"/>
    </row>
    <row r="408" spans="2:8" x14ac:dyDescent="0.2">
      <c r="B408" s="29"/>
      <c r="C408" s="29"/>
      <c r="D408" s="29"/>
      <c r="E408" s="56" t="s">
        <v>182</v>
      </c>
      <c r="F408" s="57">
        <v>54</v>
      </c>
      <c r="G408" s="57"/>
      <c r="H408" s="93">
        <f>F408*G408</f>
        <v>0</v>
      </c>
    </row>
    <row r="409" spans="2:8" x14ac:dyDescent="0.2">
      <c r="B409" s="52">
        <v>165</v>
      </c>
      <c r="C409" s="52" t="s">
        <v>8</v>
      </c>
      <c r="D409" s="28" t="s">
        <v>201</v>
      </c>
      <c r="E409" s="53"/>
      <c r="F409" s="54"/>
      <c r="G409" s="54"/>
      <c r="H409" s="92"/>
    </row>
    <row r="410" spans="2:8" x14ac:dyDescent="0.2">
      <c r="B410" s="29"/>
      <c r="C410" s="29"/>
      <c r="D410" s="29"/>
      <c r="E410" s="56" t="s">
        <v>202</v>
      </c>
      <c r="F410" s="57">
        <v>54</v>
      </c>
      <c r="G410" s="57"/>
      <c r="H410" s="93">
        <f>F410*G410</f>
        <v>0</v>
      </c>
    </row>
    <row r="411" spans="2:8" x14ac:dyDescent="0.2">
      <c r="B411" s="52">
        <v>166</v>
      </c>
      <c r="C411" s="52" t="s">
        <v>8</v>
      </c>
      <c r="D411" s="28" t="s">
        <v>222</v>
      </c>
      <c r="E411" s="53"/>
      <c r="F411" s="54"/>
      <c r="G411" s="54"/>
      <c r="H411" s="92"/>
    </row>
    <row r="412" spans="2:8" x14ac:dyDescent="0.2">
      <c r="B412" s="29"/>
      <c r="C412" s="29"/>
      <c r="D412" s="29"/>
      <c r="E412" s="56" t="s">
        <v>67</v>
      </c>
      <c r="F412" s="57">
        <v>8</v>
      </c>
      <c r="G412" s="57"/>
      <c r="H412" s="93">
        <f>F412*G412</f>
        <v>0</v>
      </c>
    </row>
    <row r="413" spans="2:8" ht="24" x14ac:dyDescent="0.2">
      <c r="B413" s="52">
        <v>167</v>
      </c>
      <c r="C413" s="52" t="s">
        <v>8</v>
      </c>
      <c r="D413" s="28" t="s">
        <v>203</v>
      </c>
      <c r="E413" s="53"/>
      <c r="F413" s="54"/>
      <c r="G413" s="54"/>
      <c r="H413" s="92"/>
    </row>
    <row r="414" spans="2:8" x14ac:dyDescent="0.2">
      <c r="B414" s="29"/>
      <c r="C414" s="29"/>
      <c r="D414" s="29"/>
      <c r="E414" s="56" t="s">
        <v>204</v>
      </c>
      <c r="F414" s="57">
        <v>31</v>
      </c>
      <c r="G414" s="57"/>
      <c r="H414" s="93">
        <f>F414*G414</f>
        <v>0</v>
      </c>
    </row>
    <row r="415" spans="2:8" x14ac:dyDescent="0.2">
      <c r="B415" s="52">
        <v>168</v>
      </c>
      <c r="C415" s="52" t="s">
        <v>8</v>
      </c>
      <c r="D415" s="28" t="s">
        <v>205</v>
      </c>
      <c r="E415" s="53"/>
      <c r="F415" s="54"/>
      <c r="G415" s="54"/>
      <c r="H415" s="92"/>
    </row>
    <row r="416" spans="2:8" x14ac:dyDescent="0.2">
      <c r="B416" s="29"/>
      <c r="C416" s="29"/>
      <c r="D416" s="29"/>
      <c r="E416" s="56" t="s">
        <v>111</v>
      </c>
      <c r="F416" s="57">
        <v>1</v>
      </c>
      <c r="G416" s="57"/>
      <c r="H416" s="93">
        <f>F416*G416</f>
        <v>0</v>
      </c>
    </row>
    <row r="417" spans="2:8" ht="15" customHeight="1" x14ac:dyDescent="0.2">
      <c r="B417" s="33"/>
      <c r="C417" s="76"/>
      <c r="D417" s="94" t="s">
        <v>221</v>
      </c>
      <c r="E417" s="95"/>
      <c r="F417" s="83"/>
      <c r="G417" s="33"/>
      <c r="H417" s="97">
        <f>H408+H410+H412+H414+H416</f>
        <v>0</v>
      </c>
    </row>
    <row r="418" spans="2:8" ht="22.5" x14ac:dyDescent="0.2">
      <c r="B418" s="17"/>
      <c r="C418" s="96" t="s">
        <v>175</v>
      </c>
      <c r="D418" s="19" t="s">
        <v>223</v>
      </c>
      <c r="E418" s="17"/>
      <c r="F418" s="36"/>
      <c r="G418" s="21"/>
      <c r="H418" s="80"/>
    </row>
    <row r="419" spans="2:8" ht="36" x14ac:dyDescent="0.2">
      <c r="B419" s="52">
        <v>169</v>
      </c>
      <c r="C419" s="52" t="s">
        <v>8</v>
      </c>
      <c r="D419" s="28" t="s">
        <v>224</v>
      </c>
      <c r="E419" s="53"/>
      <c r="F419" s="54"/>
      <c r="G419" s="54"/>
      <c r="H419" s="92"/>
    </row>
    <row r="420" spans="2:8" x14ac:dyDescent="0.2">
      <c r="B420" s="29"/>
      <c r="C420" s="29"/>
      <c r="D420" s="29"/>
      <c r="E420" s="56" t="s">
        <v>165</v>
      </c>
      <c r="F420" s="57">
        <v>54</v>
      </c>
      <c r="G420" s="57"/>
      <c r="H420" s="93">
        <f>F420*G420</f>
        <v>0</v>
      </c>
    </row>
    <row r="421" spans="2:8" x14ac:dyDescent="0.2">
      <c r="B421" s="52">
        <v>170</v>
      </c>
      <c r="C421" s="52" t="s">
        <v>8</v>
      </c>
      <c r="D421" s="28" t="s">
        <v>206</v>
      </c>
      <c r="E421" s="53"/>
      <c r="F421" s="54"/>
      <c r="G421" s="54"/>
      <c r="H421" s="92"/>
    </row>
    <row r="422" spans="2:8" x14ac:dyDescent="0.2">
      <c r="B422" s="29"/>
      <c r="C422" s="29"/>
      <c r="D422" s="29"/>
      <c r="E422" s="56" t="s">
        <v>67</v>
      </c>
      <c r="F422" s="57">
        <v>54</v>
      </c>
      <c r="G422" s="57"/>
      <c r="H422" s="93">
        <f>F422*G422</f>
        <v>0</v>
      </c>
    </row>
    <row r="423" spans="2:8" x14ac:dyDescent="0.2">
      <c r="B423" s="52">
        <v>171</v>
      </c>
      <c r="C423" s="52" t="s">
        <v>8</v>
      </c>
      <c r="D423" s="28" t="s">
        <v>207</v>
      </c>
      <c r="E423" s="53"/>
      <c r="F423" s="54"/>
      <c r="G423" s="54"/>
      <c r="H423" s="92"/>
    </row>
    <row r="424" spans="2:8" x14ac:dyDescent="0.2">
      <c r="B424" s="29"/>
      <c r="C424" s="29"/>
      <c r="D424" s="29"/>
      <c r="E424" s="56" t="s">
        <v>58</v>
      </c>
      <c r="F424" s="57">
        <v>78</v>
      </c>
      <c r="G424" s="57"/>
      <c r="H424" s="93">
        <f>F424*G424</f>
        <v>0</v>
      </c>
    </row>
    <row r="425" spans="2:8" ht="15" customHeight="1" x14ac:dyDescent="0.2">
      <c r="B425" s="33"/>
      <c r="C425" s="76"/>
      <c r="D425" s="94" t="s">
        <v>223</v>
      </c>
      <c r="E425" s="95"/>
      <c r="F425" s="83"/>
      <c r="G425" s="33"/>
      <c r="H425" s="97">
        <f>H420+H422+H424</f>
        <v>0</v>
      </c>
    </row>
    <row r="426" spans="2:8" ht="22.5" x14ac:dyDescent="0.2">
      <c r="B426" s="17"/>
      <c r="C426" s="96" t="s">
        <v>175</v>
      </c>
      <c r="D426" s="19" t="s">
        <v>225</v>
      </c>
      <c r="E426" s="17"/>
      <c r="F426" s="36"/>
      <c r="G426" s="21"/>
      <c r="H426" s="80"/>
    </row>
    <row r="427" spans="2:8" ht="60" x14ac:dyDescent="0.2">
      <c r="B427" s="52">
        <v>172</v>
      </c>
      <c r="C427" s="52" t="s">
        <v>8</v>
      </c>
      <c r="D427" s="28" t="s">
        <v>226</v>
      </c>
      <c r="E427" s="53"/>
      <c r="F427" s="54"/>
      <c r="G427" s="54"/>
      <c r="H427" s="92"/>
    </row>
    <row r="428" spans="2:8" x14ac:dyDescent="0.2">
      <c r="B428" s="29"/>
      <c r="C428" s="29"/>
      <c r="D428" s="29"/>
      <c r="E428" s="56" t="s">
        <v>208</v>
      </c>
      <c r="F428" s="57">
        <v>38</v>
      </c>
      <c r="G428" s="57"/>
      <c r="H428" s="93">
        <f>F428*G428</f>
        <v>0</v>
      </c>
    </row>
    <row r="429" spans="2:8" ht="48" x14ac:dyDescent="0.2">
      <c r="B429" s="52">
        <v>173</v>
      </c>
      <c r="C429" s="52" t="s">
        <v>8</v>
      </c>
      <c r="D429" s="28" t="s">
        <v>218</v>
      </c>
      <c r="E429" s="53"/>
      <c r="F429" s="54"/>
      <c r="G429" s="54"/>
      <c r="H429" s="92"/>
    </row>
    <row r="430" spans="2:8" x14ac:dyDescent="0.2">
      <c r="B430" s="29"/>
      <c r="C430" s="29"/>
      <c r="D430" s="29"/>
      <c r="E430" s="56" t="s">
        <v>20</v>
      </c>
      <c r="F430" s="57">
        <v>1067</v>
      </c>
      <c r="G430" s="57"/>
      <c r="H430" s="93">
        <f>F430*G430</f>
        <v>0</v>
      </c>
    </row>
    <row r="431" spans="2:8" ht="36" x14ac:dyDescent="0.2">
      <c r="B431" s="52">
        <v>174</v>
      </c>
      <c r="C431" s="52" t="s">
        <v>8</v>
      </c>
      <c r="D431" s="28" t="s">
        <v>213</v>
      </c>
      <c r="E431" s="53"/>
      <c r="F431" s="54"/>
      <c r="G431" s="54"/>
      <c r="H431" s="92"/>
    </row>
    <row r="432" spans="2:8" x14ac:dyDescent="0.2">
      <c r="B432" s="29"/>
      <c r="C432" s="29"/>
      <c r="D432" s="29"/>
      <c r="E432" s="56" t="s">
        <v>20</v>
      </c>
      <c r="F432" s="57">
        <v>1067</v>
      </c>
      <c r="G432" s="57"/>
      <c r="H432" s="93">
        <f>F432*G432</f>
        <v>0</v>
      </c>
    </row>
    <row r="433" spans="2:8" ht="48" x14ac:dyDescent="0.2">
      <c r="B433" s="52">
        <v>175</v>
      </c>
      <c r="C433" s="52" t="s">
        <v>8</v>
      </c>
      <c r="D433" s="28" t="s">
        <v>227</v>
      </c>
      <c r="E433" s="53"/>
      <c r="F433" s="54"/>
      <c r="G433" s="54"/>
      <c r="H433" s="92"/>
    </row>
    <row r="434" spans="2:8" x14ac:dyDescent="0.2">
      <c r="B434" s="29"/>
      <c r="C434" s="29"/>
      <c r="D434" s="29"/>
      <c r="E434" s="56" t="s">
        <v>20</v>
      </c>
      <c r="F434" s="57">
        <v>229</v>
      </c>
      <c r="G434" s="57"/>
      <c r="H434" s="93">
        <f>F434*G434</f>
        <v>0</v>
      </c>
    </row>
    <row r="435" spans="2:8" ht="36" x14ac:dyDescent="0.2">
      <c r="B435" s="52">
        <v>176</v>
      </c>
      <c r="C435" s="52" t="s">
        <v>8</v>
      </c>
      <c r="D435" s="28" t="s">
        <v>228</v>
      </c>
      <c r="E435" s="53"/>
      <c r="F435" s="54"/>
      <c r="G435" s="54"/>
      <c r="H435" s="92"/>
    </row>
    <row r="436" spans="2:8" x14ac:dyDescent="0.2">
      <c r="B436" s="29"/>
      <c r="C436" s="29"/>
      <c r="D436" s="29"/>
      <c r="E436" s="56" t="s">
        <v>20</v>
      </c>
      <c r="F436" s="57">
        <v>838</v>
      </c>
      <c r="G436" s="57"/>
      <c r="H436" s="93">
        <f>F436*G436</f>
        <v>0</v>
      </c>
    </row>
    <row r="437" spans="2:8" ht="24" x14ac:dyDescent="0.2">
      <c r="B437" s="52">
        <v>177</v>
      </c>
      <c r="C437" s="52" t="s">
        <v>8</v>
      </c>
      <c r="D437" s="28" t="s">
        <v>214</v>
      </c>
      <c r="E437" s="53"/>
      <c r="F437" s="54"/>
      <c r="G437" s="54"/>
      <c r="H437" s="92"/>
    </row>
    <row r="438" spans="2:8" x14ac:dyDescent="0.2">
      <c r="B438" s="29"/>
      <c r="C438" s="29"/>
      <c r="D438" s="29"/>
      <c r="E438" s="56" t="s">
        <v>20</v>
      </c>
      <c r="F438" s="57">
        <v>1067</v>
      </c>
      <c r="G438" s="57"/>
      <c r="H438" s="93">
        <f>F438*G438</f>
        <v>0</v>
      </c>
    </row>
    <row r="439" spans="2:8" ht="15" customHeight="1" x14ac:dyDescent="0.2">
      <c r="B439" s="33"/>
      <c r="C439" s="76"/>
      <c r="D439" s="94" t="s">
        <v>225</v>
      </c>
      <c r="E439" s="95"/>
      <c r="F439" s="83"/>
      <c r="G439" s="33"/>
      <c r="H439" s="97">
        <f>H428+H430+H432+H434+H436+H438</f>
        <v>0</v>
      </c>
    </row>
    <row r="440" spans="2:8" ht="22.5" x14ac:dyDescent="0.2">
      <c r="B440" s="17"/>
      <c r="C440" s="96" t="s">
        <v>175</v>
      </c>
      <c r="D440" s="19" t="s">
        <v>229</v>
      </c>
      <c r="E440" s="17"/>
      <c r="F440" s="36"/>
      <c r="G440" s="21"/>
      <c r="H440" s="80"/>
    </row>
    <row r="441" spans="2:8" ht="48" x14ac:dyDescent="0.2">
      <c r="B441" s="52">
        <v>178</v>
      </c>
      <c r="C441" s="52" t="s">
        <v>8</v>
      </c>
      <c r="D441" s="28" t="s">
        <v>230</v>
      </c>
      <c r="E441" s="53"/>
      <c r="F441" s="54"/>
      <c r="G441" s="54"/>
      <c r="H441" s="92"/>
    </row>
    <row r="442" spans="2:8" x14ac:dyDescent="0.2">
      <c r="B442" s="29"/>
      <c r="C442" s="29"/>
      <c r="D442" s="29"/>
      <c r="E442" s="56" t="s">
        <v>111</v>
      </c>
      <c r="F442" s="57">
        <v>28</v>
      </c>
      <c r="G442" s="57"/>
      <c r="H442" s="93">
        <f>F442*G442</f>
        <v>0</v>
      </c>
    </row>
    <row r="443" spans="2:8" ht="15" customHeight="1" x14ac:dyDescent="0.2">
      <c r="B443" s="33"/>
      <c r="C443" s="76"/>
      <c r="D443" s="94" t="s">
        <v>229</v>
      </c>
      <c r="E443" s="95"/>
      <c r="F443" s="83"/>
      <c r="G443" s="33"/>
      <c r="H443" s="97">
        <f>H442</f>
        <v>0</v>
      </c>
    </row>
    <row r="444" spans="2:8" ht="21.75" customHeight="1" x14ac:dyDescent="0.2">
      <c r="B444" s="17"/>
      <c r="C444" s="96"/>
      <c r="D444" s="19" t="s">
        <v>231</v>
      </c>
      <c r="E444" s="17"/>
      <c r="F444" s="36"/>
      <c r="G444" s="21"/>
      <c r="H444" s="80"/>
    </row>
    <row r="445" spans="2:8" ht="42" customHeight="1" x14ac:dyDescent="0.2">
      <c r="B445" s="52">
        <v>179</v>
      </c>
      <c r="C445" s="52" t="s">
        <v>8</v>
      </c>
      <c r="D445" s="28" t="s">
        <v>233</v>
      </c>
      <c r="E445" s="53"/>
      <c r="F445" s="54"/>
      <c r="G445" s="54"/>
      <c r="H445" s="92"/>
    </row>
    <row r="446" spans="2:8" ht="15" customHeight="1" x14ac:dyDescent="0.2">
      <c r="B446" s="29"/>
      <c r="C446" s="29"/>
      <c r="D446" s="29"/>
      <c r="E446" s="56" t="s">
        <v>111</v>
      </c>
      <c r="F446" s="57">
        <v>1</v>
      </c>
      <c r="G446" s="57"/>
      <c r="H446" s="93">
        <f>F446*G446</f>
        <v>0</v>
      </c>
    </row>
    <row r="447" spans="2:8" ht="15" customHeight="1" x14ac:dyDescent="0.2">
      <c r="B447" s="49"/>
      <c r="C447" s="59"/>
      <c r="D447" s="115" t="s">
        <v>232</v>
      </c>
      <c r="E447" s="61"/>
      <c r="F447" s="90"/>
      <c r="G447" s="49"/>
      <c r="H447" s="116">
        <f>H446</f>
        <v>0</v>
      </c>
    </row>
    <row r="448" spans="2:8" ht="25.5" customHeight="1" thickBot="1" x14ac:dyDescent="0.25">
      <c r="B448" s="59"/>
      <c r="C448" s="59"/>
      <c r="D448" s="69" t="s">
        <v>210</v>
      </c>
      <c r="E448" s="59"/>
      <c r="F448" s="60"/>
      <c r="G448" s="61"/>
      <c r="H448" s="91">
        <f>H447+H443+H439+H425+H417+H405+H357</f>
        <v>0</v>
      </c>
    </row>
    <row r="449" spans="2:8" ht="21.95" customHeight="1" x14ac:dyDescent="0.2">
      <c r="B449" s="102"/>
      <c r="C449" s="102"/>
      <c r="D449" s="106" t="s">
        <v>234</v>
      </c>
      <c r="E449" s="109"/>
      <c r="F449" s="110"/>
      <c r="G449" s="110"/>
      <c r="H449" s="117">
        <f>H448+H330+H156</f>
        <v>0</v>
      </c>
    </row>
    <row r="450" spans="2:8" ht="21.95" customHeight="1" x14ac:dyDescent="0.2">
      <c r="B450" s="103"/>
      <c r="C450" s="103"/>
      <c r="D450" s="107" t="s">
        <v>68</v>
      </c>
      <c r="E450" s="111"/>
      <c r="F450" s="112"/>
      <c r="G450" s="112"/>
      <c r="H450" s="119">
        <f>23%*H449</f>
        <v>0</v>
      </c>
    </row>
    <row r="451" spans="2:8" ht="21.95" customHeight="1" x14ac:dyDescent="0.2">
      <c r="B451" s="104"/>
      <c r="C451" s="104"/>
      <c r="D451" s="108" t="s">
        <v>69</v>
      </c>
      <c r="E451" s="113"/>
      <c r="F451" s="114"/>
      <c r="G451" s="114"/>
      <c r="H451" s="118">
        <f>H449+H450</f>
        <v>0</v>
      </c>
    </row>
  </sheetData>
  <mergeCells count="3">
    <mergeCell ref="B2:H2"/>
    <mergeCell ref="B3:H3"/>
    <mergeCell ref="B4:H4"/>
  </mergeCells>
  <printOptions horizontalCentered="1"/>
  <pageMargins left="0.8" right="0.8" top="0.4" bottom="0.4" header="0.2" footer="0.2"/>
  <pageSetup paperSize="9" scale="74" firstPageNumber="4294967295" orientation="portrait" r:id="rId1"/>
  <headerFooter alignWithMargins="0">
    <oddFooter>&amp;C&amp;P/&amp;N</oddFooter>
  </headerFooter>
  <rowBreaks count="10" manualBreakCount="10">
    <brk id="47" min="1" max="7" man="1"/>
    <brk id="84" min="1" max="7" man="1"/>
    <brk id="131" min="1" max="7" man="1"/>
    <brk id="185" min="1" max="7" man="1"/>
    <brk id="227" min="1" max="7" man="1"/>
    <brk id="261" min="1" max="7" man="1"/>
    <brk id="301" min="1" max="7" man="1"/>
    <brk id="330" min="1" max="7" man="1"/>
    <brk id="374" min="1" max="7" man="1"/>
    <brk id="41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uproszczony</vt:lpstr>
      <vt:lpstr>'Kosztorys uproszczony'!Obszar_wydruku</vt:lpstr>
      <vt:lpstr>'Kosztorys uproszczony'!Tytuły_wydruku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Kosztorys ofertowy</dc:title>
  <dc:creator>jstrucki</dc:creator>
  <cp:lastModifiedBy>jstrucki</cp:lastModifiedBy>
  <cp:lastPrinted>2025-04-09T11:27:37Z</cp:lastPrinted>
  <dcterms:created xsi:type="dcterms:W3CDTF">2025-04-09T11:28:03Z</dcterms:created>
  <dcterms:modified xsi:type="dcterms:W3CDTF">2025-04-09T11:34:29Z</dcterms:modified>
</cp:coreProperties>
</file>