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jaszz\AppData\Local\Microsoft\Windows\INetCache\Content.Outlook\3I3FO3ZR\"/>
    </mc:Choice>
  </mc:AlternateContent>
  <xr:revisionPtr revIDLastSave="0" documentId="13_ncr:1_{4F5002A3-FDC4-4EDA-A1FD-D7D2898BB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114" i="1"/>
  <c r="D113" i="1"/>
  <c r="D112" i="1"/>
  <c r="D111" i="1"/>
  <c r="D102" i="1"/>
  <c r="D101" i="1"/>
  <c r="D93" i="1"/>
  <c r="D92" i="1"/>
  <c r="D91" i="1"/>
  <c r="D88" i="1"/>
  <c r="D87" i="1"/>
  <c r="D86" i="1"/>
  <c r="D85" i="1"/>
  <c r="D44" i="1" l="1"/>
  <c r="D77" i="1"/>
  <c r="D68" i="1" l="1"/>
  <c r="D65" i="1"/>
  <c r="D17" i="1" l="1"/>
  <c r="D16" i="1"/>
  <c r="D11" i="1"/>
  <c r="D10" i="1"/>
  <c r="D40" i="1"/>
  <c r="D18" i="1" l="1"/>
  <c r="D29" i="1"/>
  <c r="D12" i="1" l="1"/>
</calcChain>
</file>

<file path=xl/sharedStrings.xml><?xml version="1.0" encoding="utf-8"?>
<sst xmlns="http://schemas.openxmlformats.org/spreadsheetml/2006/main" count="151" uniqueCount="93">
  <si>
    <t>LP</t>
  </si>
  <si>
    <t>Jednostka</t>
  </si>
  <si>
    <t>FUNDAMENTY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</si>
  <si>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</si>
  <si>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Ilość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</si>
  <si>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</si>
  <si>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kg</t>
  </si>
  <si>
    <t>ROBOTY ZIEMNE</t>
  </si>
  <si>
    <t>USTROJE NOŚNE</t>
  </si>
  <si>
    <t>USTRÓJ NOŚNY STALOWY</t>
  </si>
  <si>
    <t>P1</t>
  </si>
  <si>
    <t>RAZEM</t>
  </si>
  <si>
    <t>PODPORY</t>
  </si>
  <si>
    <t>WYPOSAŻENIE</t>
  </si>
  <si>
    <t>NAWIERZCHNIE</t>
  </si>
  <si>
    <t>szt.</t>
  </si>
  <si>
    <t>Element</t>
  </si>
  <si>
    <t>P2</t>
  </si>
  <si>
    <t>NAWIERZCHNIA KŁADKI</t>
  </si>
  <si>
    <t>Podwieszenie z systemowych prętów cięgnowych o wytrzymałości charakterystycznej 710 MPa 
M42 o masie 9,4 kg/mb, pokryte powłoką cynkową</t>
  </si>
  <si>
    <t>WYZNACZENIE TRASY I PUNKTÓW WYSOKOŚCIOWYCH</t>
  </si>
  <si>
    <t>Wytyczenie obiektów inżynieryjnych</t>
  </si>
  <si>
    <t>IZOLACJE</t>
  </si>
  <si>
    <t>POWŁOKOWA IZOLACJA BITUMICZNA - "NA ZIMNO"</t>
  </si>
  <si>
    <t>Izolacje przeciwwilgociowe powłokowe bitumiczne - wykonywane na zimno</t>
  </si>
  <si>
    <t>Punkty pomiarowo-kontrolne</t>
  </si>
  <si>
    <t>NAWIERZCHNIA ANTYKOROZYJNA BETONU</t>
  </si>
  <si>
    <t>Malowanie farbą hydrofobową</t>
  </si>
  <si>
    <t>INNE</t>
  </si>
  <si>
    <t>Próbne obciążenie kładki wraz z wykonaniem projektu</t>
  </si>
  <si>
    <t>kpl.</t>
  </si>
  <si>
    <t>Beton wyrównawczy</t>
  </si>
  <si>
    <t>Stal zbrojeniowa klasy B500SP</t>
  </si>
  <si>
    <t>PALE</t>
  </si>
  <si>
    <t>Pale D1500, L=10,00m</t>
  </si>
  <si>
    <t>Fundamenty</t>
  </si>
  <si>
    <t>Korpusy</t>
  </si>
  <si>
    <t>Ciosy podłożyskowe</t>
  </si>
  <si>
    <t>Zbrojenie podpór</t>
  </si>
  <si>
    <t>Zbrojenie pali</t>
  </si>
  <si>
    <t>WYKOPY W ŚCIANKACH SZCZELNYCH</t>
  </si>
  <si>
    <t>ŚCIANKI SZCZELNE</t>
  </si>
  <si>
    <t>P1, h=6,0m</t>
  </si>
  <si>
    <t>P2, h=4,0m</t>
  </si>
  <si>
    <t>Konstrukcja ze stali S355J2G3 z antykorozją</t>
  </si>
  <si>
    <t>Cięgno podwieszające W1 o długości L = 8,73m</t>
  </si>
  <si>
    <t>Cięgno podwieszające W2 o długości L = 12,03m</t>
  </si>
  <si>
    <t>Cięgno podwieszające W3 o długości L = 14,05m</t>
  </si>
  <si>
    <t>Cięgno podwieszające W4 o długości L = 19,43m</t>
  </si>
  <si>
    <t>Cięgno podwieszające W5 o długości L = 18,52m</t>
  </si>
  <si>
    <t>Cięgno podwieszające W6 o długości L = 23,95m</t>
  </si>
  <si>
    <t>Cięgno podwieszające W7 o długości L = 22,12m</t>
  </si>
  <si>
    <t>Cięgno podwieszające W8 o długości L = 26,52m</t>
  </si>
  <si>
    <t>Cięgno podwieszające W9 o długości L = 24,82m</t>
  </si>
  <si>
    <t>Cięgno podwieszające W10 o długości L = 26,52m</t>
  </si>
  <si>
    <t>Cięgno podwieszające W11 o długości L = 26,52m</t>
  </si>
  <si>
    <t>Kraty pomostowe - demontaż i montaż istniejących</t>
  </si>
  <si>
    <t>ROBOTY REMONTOWE</t>
  </si>
  <si>
    <t>WYKONANIE POWŁOK ZABEZPIECZENIA ANTYKOROZYJNEGO KONSTRUKCJI STALOWEJ W PRZĘŚLE GŁÓWNYM (C4, VH)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</si>
  <si>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</si>
  <si>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Konstrukcja taśmociągu</t>
  </si>
  <si>
    <t>Obudowa (osłona) taśmociągu</t>
  </si>
  <si>
    <t>WYKONANIE POWŁOK ZABEZPIECZENIA ANTYKOROZYJNEGO KONSTRUKCJI STALOWEJ W PRZĘSŁACH BOCZNYCH (C4, VH)</t>
  </si>
  <si>
    <t>Przęsła kratownicowe</t>
  </si>
  <si>
    <t>Podpory</t>
  </si>
  <si>
    <t>Konstrukcja ze stali S460J2G3 z antykorozją</t>
  </si>
  <si>
    <t>PRZEDMIAR ROBÓT</t>
  </si>
  <si>
    <t>Beton klasy C30/37</t>
  </si>
  <si>
    <t>Beton klasy C35/45</t>
  </si>
  <si>
    <t>Beton klasy C12/15</t>
  </si>
  <si>
    <t>Pomost kratownicowy - wariant A (bez rozbiórki części pomostu)</t>
  </si>
  <si>
    <t>ROBOTY ROZBIÓRKOWE</t>
  </si>
  <si>
    <t>WYKONANIE ROZBIÓRKI ISTNIEJĄCEJ KONSTRUKCJI STALOWEJ MOSTU</t>
  </si>
  <si>
    <t>Olinowanie wraz z zakotwieniami</t>
  </si>
  <si>
    <t>Wieszaki wraz z jarzmami</t>
  </si>
  <si>
    <t>Pylony</t>
  </si>
  <si>
    <t>Pomost kratownicowy - wariant B (rozbiórka części pomostu)</t>
  </si>
  <si>
    <t>WYKONANIE ROZBIÓRKI ISTNIEJĄCEJ KONSTRUKCJI BETONOWEJ MOSTU</t>
  </si>
  <si>
    <t>Bloki kotwiące lin nośnych</t>
  </si>
  <si>
    <t>Cokoły pylonów</t>
  </si>
  <si>
    <t>URZĄDZENIA TECHNOLOGICZNE</t>
  </si>
  <si>
    <t>Podpory montażowe w osiach Pa i Pd posadowione na palach rurowych</t>
  </si>
  <si>
    <t>Podpory montażowe w osiach Pb i Pc posadowione na palach rurowych</t>
  </si>
  <si>
    <t>Beton samozagęszczalny klasy C25/30</t>
  </si>
  <si>
    <t>Wypełnienie belek ściągu betonem samozagęszczalnym</t>
  </si>
  <si>
    <t>Łożyska przęsła głównego</t>
  </si>
  <si>
    <t>Łożyska przęseł bocznych</t>
  </si>
  <si>
    <t>Podparcia montażowe w osiach P1 i P2</t>
  </si>
  <si>
    <t>Podparcia montażowe w osiach 11 i 12</t>
  </si>
  <si>
    <t>WYKONANIE PODPÓR MONTAŻOWYCH WRAZ Z ROZBIÓRKĄ</t>
  </si>
  <si>
    <t xml:space="preserve">Cena jednostkowa </t>
  </si>
  <si>
    <t>Uwagi</t>
  </si>
  <si>
    <t>Wartość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</si>
</sst>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9" borderId="1" xfId="0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5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7" borderId="1" xfId="0" applyFill="1" applyBorder="1" applyAlignment="1">
      <alignment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5"/>
  <sheetViews>
    <sheetView tabSelected="1" zoomScale="196" workbookViewId="0">
      <selection activeCell="F4" sqref="F4"/>
    </sheetView>
  </sheetViews>
  <sheetFormatPr defaultRowHeight="15" x14ac:dyDescent="0.25"/>
  <cols>
    <col min="1" max="1" width="6.7109375" style="2" customWidth="1"/>
    <col min="2" max="2" width="60.7109375" style="1" customWidth="1"/>
    <col min="3" max="4" width="10.7109375" style="2" customWidth="1"/>
    <col min="5" max="5" width="15.28515625" style="1" customWidth="1"/>
    <col min="6" max="16384" width="9.140625" style="1"/>
  </cols>
  <sheetData>
    <row r="2" spans="1:7" ht="15.75" x14ac:dyDescent="0.25">
      <c r="A2" s="15"/>
      <c r="B2" s="16" t="s">
        <v>66</v>
      </c>
      <c r="C2" s="17"/>
      <c r="D2" s="18"/>
    </row>
    <row r="4" spans="1:7" ht="45" x14ac:dyDescent="0.25">
      <c r="A4" s="4" t="s">
        <v>0</v>
      </c>
      <c r="B4" s="5" t="s">
        <v>16</v>
      </c>
      <c r="C4" s="4" t="s">
        <v>1</v>
      </c>
      <c r="D4" s="4" t="s">
        <v>4</v>
      </c>
      <c r="E4" s="5" t="s">
        <v>90</v>
      </c>
      <c r="F4" s="5" t="s">
        <v>92</v>
      </c>
      <c r="G4" s="5" t="s">
        <v>91</v>
      </c>
    </row>
    <row r="5" spans="1:7" x14ac:dyDescent="0.25">
      <c r="A5" s="3"/>
      <c r="B5" s="8" t="s">
        <v>20</v>
      </c>
      <c r="C5" s="3"/>
      <c r="D5" s="3"/>
      <c r="E5" s="46"/>
      <c r="F5" s="46"/>
      <c r="G5" s="46"/>
    </row>
    <row r="6" spans="1:7" x14ac:dyDescent="0.25">
      <c r="A6" s="6"/>
      <c r="B6" s="7" t="s">
        <v>21</v>
      </c>
      <c r="C6" s="6" t="s">
        <v>15</v>
      </c>
      <c r="D6" s="6">
        <v>1</v>
      </c>
      <c r="E6" s="7"/>
      <c r="F6" s="7"/>
      <c r="G6" s="7"/>
    </row>
    <row r="7" spans="1:7" x14ac:dyDescent="0.25">
      <c r="A7" s="6"/>
      <c r="B7" s="7"/>
      <c r="C7" s="6"/>
      <c r="D7" s="6"/>
      <c r="E7" s="7"/>
      <c r="F7" s="7"/>
      <c r="G7" s="7"/>
    </row>
    <row r="8" spans="1:7" x14ac:dyDescent="0.25">
      <c r="A8" s="3"/>
      <c r="B8" s="8" t="s">
        <v>7</v>
      </c>
      <c r="C8" s="3"/>
      <c r="D8" s="3"/>
      <c r="E8" s="47"/>
      <c r="F8" s="46"/>
      <c r="G8" s="46"/>
    </row>
    <row r="9" spans="1:7" x14ac:dyDescent="0.25">
      <c r="A9" s="4"/>
      <c r="B9" s="5" t="s">
        <v>40</v>
      </c>
      <c r="C9" s="4"/>
      <c r="D9" s="4"/>
      <c r="E9" s="7"/>
      <c r="F9" s="7"/>
      <c r="G9" s="7"/>
    </row>
    <row r="10" spans="1:7" ht="17.25" x14ac:dyDescent="0.25">
      <c r="A10" s="6"/>
      <c r="B10" s="7" t="s">
        <v>10</v>
      </c>
      <c r="C10" s="6" t="s">
        <v>5</v>
      </c>
      <c r="D10" s="31">
        <f>(5)*(16.2)*2.7</f>
        <v>218.70000000000002</v>
      </c>
      <c r="E10" s="7"/>
      <c r="F10" s="7"/>
      <c r="G10" s="7"/>
    </row>
    <row r="11" spans="1:7" ht="17.25" x14ac:dyDescent="0.25">
      <c r="A11" s="6"/>
      <c r="B11" s="7" t="s">
        <v>17</v>
      </c>
      <c r="C11" s="6" t="s">
        <v>5</v>
      </c>
      <c r="D11" s="31">
        <f>(5)*(16.2)*2</f>
        <v>162</v>
      </c>
      <c r="E11" s="7"/>
      <c r="F11" s="7"/>
      <c r="G11" s="7"/>
    </row>
    <row r="12" spans="1:7" ht="17.25" x14ac:dyDescent="0.25">
      <c r="A12" s="6"/>
      <c r="B12" s="9" t="s">
        <v>11</v>
      </c>
      <c r="C12" s="4" t="s">
        <v>5</v>
      </c>
      <c r="D12" s="11">
        <f>SUM(D10:D11)</f>
        <v>380.70000000000005</v>
      </c>
      <c r="E12" s="7"/>
      <c r="F12" s="7"/>
      <c r="G12" s="7"/>
    </row>
    <row r="13" spans="1:7" x14ac:dyDescent="0.25">
      <c r="A13" s="6"/>
      <c r="B13" s="9"/>
      <c r="C13" s="6"/>
      <c r="D13" s="6"/>
      <c r="E13" s="7"/>
      <c r="F13" s="7"/>
      <c r="G13" s="7"/>
    </row>
    <row r="14" spans="1:7" x14ac:dyDescent="0.25">
      <c r="A14" s="3"/>
      <c r="B14" s="12" t="s">
        <v>41</v>
      </c>
      <c r="C14" s="3"/>
      <c r="D14" s="3"/>
      <c r="E14" s="46"/>
      <c r="F14" s="46"/>
      <c r="G14" s="46"/>
    </row>
    <row r="15" spans="1:7" x14ac:dyDescent="0.25">
      <c r="A15" s="4"/>
      <c r="B15" s="5" t="s">
        <v>41</v>
      </c>
      <c r="C15" s="4"/>
      <c r="D15" s="4"/>
      <c r="E15" s="7"/>
      <c r="F15" s="7"/>
      <c r="G15" s="7"/>
    </row>
    <row r="16" spans="1:7" ht="17.25" x14ac:dyDescent="0.25">
      <c r="A16" s="6"/>
      <c r="B16" s="7" t="s">
        <v>42</v>
      </c>
      <c r="C16" s="6" t="s">
        <v>3</v>
      </c>
      <c r="D16" s="31">
        <f>((2*5.4)+(2*16.6))*6</f>
        <v>264</v>
      </c>
      <c r="E16" s="7"/>
      <c r="F16" s="7"/>
      <c r="G16" s="7"/>
    </row>
    <row r="17" spans="1:7" ht="17.25" x14ac:dyDescent="0.25">
      <c r="A17" s="6"/>
      <c r="B17" s="7" t="s">
        <v>43</v>
      </c>
      <c r="C17" s="6" t="s">
        <v>3</v>
      </c>
      <c r="D17" s="31">
        <f>((2*5.4)+(2*16.6))*4</f>
        <v>176</v>
      </c>
      <c r="E17" s="7"/>
      <c r="F17" s="7"/>
      <c r="G17" s="7"/>
    </row>
    <row r="18" spans="1:7" ht="17.25" x14ac:dyDescent="0.25">
      <c r="A18" s="6"/>
      <c r="B18" s="9" t="s">
        <v>11</v>
      </c>
      <c r="C18" s="4" t="s">
        <v>3</v>
      </c>
      <c r="D18" s="11">
        <f>SUM(D16:D17)</f>
        <v>440</v>
      </c>
      <c r="E18" s="7"/>
      <c r="F18" s="7"/>
      <c r="G18" s="7"/>
    </row>
    <row r="19" spans="1:7" x14ac:dyDescent="0.25">
      <c r="A19" s="6"/>
      <c r="B19" s="9"/>
      <c r="C19" s="6"/>
      <c r="D19" s="6"/>
      <c r="E19" s="7"/>
      <c r="F19" s="7"/>
      <c r="G19" s="7"/>
    </row>
    <row r="20" spans="1:7" x14ac:dyDescent="0.25">
      <c r="A20" s="3"/>
      <c r="B20" s="8" t="s">
        <v>2</v>
      </c>
      <c r="C20" s="3"/>
      <c r="D20" s="3"/>
      <c r="E20" s="46"/>
      <c r="F20" s="46"/>
      <c r="G20" s="46"/>
    </row>
    <row r="21" spans="1:7" x14ac:dyDescent="0.25">
      <c r="A21" s="4"/>
      <c r="B21" s="5" t="s">
        <v>33</v>
      </c>
      <c r="C21" s="4"/>
      <c r="D21" s="4"/>
      <c r="E21" s="7"/>
      <c r="F21" s="7"/>
      <c r="G21" s="7"/>
    </row>
    <row r="22" spans="1:7" x14ac:dyDescent="0.25">
      <c r="A22" s="6"/>
      <c r="B22" s="7" t="s">
        <v>34</v>
      </c>
      <c r="C22" s="6" t="s">
        <v>15</v>
      </c>
      <c r="D22" s="6">
        <v>16</v>
      </c>
      <c r="E22" s="7"/>
      <c r="F22" s="7"/>
      <c r="G22" s="7"/>
    </row>
    <row r="23" spans="1:7" ht="17.25" x14ac:dyDescent="0.25">
      <c r="A23" s="6"/>
      <c r="B23" s="7" t="s">
        <v>67</v>
      </c>
      <c r="C23" s="6" t="s">
        <v>5</v>
      </c>
      <c r="D23" s="10">
        <v>286.8</v>
      </c>
      <c r="E23" s="45"/>
      <c r="F23" s="45"/>
      <c r="G23" s="7"/>
    </row>
    <row r="24" spans="1:7" x14ac:dyDescent="0.25">
      <c r="A24" s="6"/>
      <c r="B24" s="7"/>
      <c r="C24" s="6"/>
      <c r="D24" s="32"/>
      <c r="E24" s="7"/>
      <c r="F24" s="7"/>
      <c r="G24" s="7"/>
    </row>
    <row r="25" spans="1:7" x14ac:dyDescent="0.25">
      <c r="A25" s="3"/>
      <c r="B25" s="8" t="s">
        <v>12</v>
      </c>
      <c r="C25" s="3"/>
      <c r="D25" s="33"/>
      <c r="E25" s="46"/>
      <c r="F25" s="46"/>
      <c r="G25" s="46"/>
    </row>
    <row r="26" spans="1:7" x14ac:dyDescent="0.25">
      <c r="A26" s="4"/>
      <c r="B26" s="5" t="s">
        <v>67</v>
      </c>
      <c r="C26" s="4"/>
      <c r="D26" s="34"/>
      <c r="E26" s="7"/>
      <c r="F26" s="7"/>
      <c r="G26" s="7"/>
    </row>
    <row r="27" spans="1:7" ht="17.25" x14ac:dyDescent="0.25">
      <c r="A27" s="6"/>
      <c r="B27" s="7" t="s">
        <v>35</v>
      </c>
      <c r="C27" s="6" t="s">
        <v>5</v>
      </c>
      <c r="D27" s="35">
        <v>243</v>
      </c>
      <c r="E27" s="7"/>
      <c r="F27" s="7"/>
      <c r="G27" s="7"/>
    </row>
    <row r="28" spans="1:7" ht="17.25" x14ac:dyDescent="0.25">
      <c r="A28" s="6"/>
      <c r="B28" s="7" t="s">
        <v>36</v>
      </c>
      <c r="C28" s="6" t="s">
        <v>5</v>
      </c>
      <c r="D28" s="32">
        <v>196.1</v>
      </c>
      <c r="E28" s="7"/>
      <c r="F28" s="7"/>
      <c r="G28" s="7"/>
    </row>
    <row r="29" spans="1:7" ht="17.25" x14ac:dyDescent="0.25">
      <c r="A29" s="6"/>
      <c r="B29" s="9" t="s">
        <v>11</v>
      </c>
      <c r="C29" s="4" t="s">
        <v>5</v>
      </c>
      <c r="D29" s="36">
        <f>SUM(D27:D28)</f>
        <v>439.1</v>
      </c>
      <c r="E29" s="7"/>
      <c r="F29" s="7"/>
      <c r="G29" s="7"/>
    </row>
    <row r="30" spans="1:7" x14ac:dyDescent="0.25">
      <c r="A30" s="6"/>
      <c r="B30" s="9"/>
      <c r="C30" s="6"/>
      <c r="D30" s="35"/>
      <c r="E30" s="7"/>
      <c r="F30" s="7"/>
      <c r="G30" s="7"/>
    </row>
    <row r="31" spans="1:7" x14ac:dyDescent="0.25">
      <c r="A31" s="4"/>
      <c r="B31" s="5" t="s">
        <v>68</v>
      </c>
      <c r="C31" s="4"/>
      <c r="D31" s="34"/>
      <c r="E31" s="7"/>
      <c r="F31" s="7"/>
      <c r="G31" s="7"/>
    </row>
    <row r="32" spans="1:7" ht="17.25" x14ac:dyDescent="0.25">
      <c r="A32" s="6"/>
      <c r="B32" s="7" t="s">
        <v>37</v>
      </c>
      <c r="C32" s="6" t="s">
        <v>5</v>
      </c>
      <c r="D32" s="32">
        <v>1.4</v>
      </c>
      <c r="E32" s="7"/>
      <c r="F32" s="7"/>
      <c r="G32" s="7"/>
    </row>
    <row r="33" spans="1:7" x14ac:dyDescent="0.25">
      <c r="A33" s="6"/>
      <c r="B33" s="9"/>
      <c r="C33" s="6"/>
      <c r="D33" s="35"/>
      <c r="E33" s="7"/>
      <c r="F33" s="7"/>
      <c r="G33" s="7"/>
    </row>
    <row r="34" spans="1:7" x14ac:dyDescent="0.25">
      <c r="A34" s="4"/>
      <c r="B34" s="5" t="s">
        <v>69</v>
      </c>
      <c r="C34" s="4"/>
      <c r="D34" s="34"/>
      <c r="E34" s="7"/>
      <c r="F34" s="7"/>
      <c r="G34" s="7"/>
    </row>
    <row r="35" spans="1:7" ht="17.25" x14ac:dyDescent="0.25">
      <c r="A35" s="6"/>
      <c r="B35" s="7" t="s">
        <v>31</v>
      </c>
      <c r="C35" s="6" t="s">
        <v>5</v>
      </c>
      <c r="D35" s="32">
        <v>26.9</v>
      </c>
      <c r="E35" s="7"/>
      <c r="F35" s="7"/>
      <c r="G35" s="7"/>
    </row>
    <row r="36" spans="1:7" x14ac:dyDescent="0.25">
      <c r="A36" s="6"/>
      <c r="B36" s="7"/>
      <c r="C36" s="6"/>
      <c r="D36" s="32"/>
      <c r="E36" s="7"/>
      <c r="F36" s="7"/>
      <c r="G36" s="7"/>
    </row>
    <row r="37" spans="1:7" x14ac:dyDescent="0.25">
      <c r="A37" s="4"/>
      <c r="B37" s="5" t="s">
        <v>32</v>
      </c>
      <c r="C37" s="4"/>
      <c r="D37" s="34"/>
      <c r="E37" s="7"/>
      <c r="F37" s="7"/>
      <c r="G37" s="7"/>
    </row>
    <row r="38" spans="1:7" x14ac:dyDescent="0.25">
      <c r="A38" s="6"/>
      <c r="B38" s="7" t="s">
        <v>38</v>
      </c>
      <c r="C38" s="6" t="s">
        <v>6</v>
      </c>
      <c r="D38" s="32">
        <v>61460</v>
      </c>
      <c r="E38" s="7"/>
      <c r="F38" s="7"/>
      <c r="G38" s="7"/>
    </row>
    <row r="39" spans="1:7" x14ac:dyDescent="0.25">
      <c r="A39" s="6"/>
      <c r="B39" s="7" t="s">
        <v>39</v>
      </c>
      <c r="C39" s="6" t="s">
        <v>6</v>
      </c>
      <c r="D39" s="32">
        <v>45216</v>
      </c>
      <c r="E39" s="7"/>
      <c r="F39" s="7"/>
      <c r="G39" s="7"/>
    </row>
    <row r="40" spans="1:7" x14ac:dyDescent="0.25">
      <c r="A40" s="6"/>
      <c r="B40" s="9" t="s">
        <v>11</v>
      </c>
      <c r="C40" s="4" t="s">
        <v>6</v>
      </c>
      <c r="D40" s="37">
        <f>SUM(D38:D39)</f>
        <v>106676</v>
      </c>
      <c r="E40" s="7"/>
      <c r="F40" s="7"/>
      <c r="G40" s="7"/>
    </row>
    <row r="41" spans="1:7" x14ac:dyDescent="0.25">
      <c r="A41" s="6"/>
      <c r="B41" s="7"/>
      <c r="C41" s="6"/>
      <c r="D41" s="32"/>
      <c r="E41" s="7"/>
      <c r="F41" s="7"/>
      <c r="G41" s="7"/>
    </row>
    <row r="42" spans="1:7" x14ac:dyDescent="0.25">
      <c r="A42" s="3"/>
      <c r="B42" s="8" t="s">
        <v>8</v>
      </c>
      <c r="C42" s="3"/>
      <c r="D42" s="33"/>
      <c r="E42" s="46"/>
      <c r="F42" s="46"/>
      <c r="G42" s="46"/>
    </row>
    <row r="43" spans="1:7" x14ac:dyDescent="0.25">
      <c r="A43" s="4"/>
      <c r="B43" s="5" t="s">
        <v>9</v>
      </c>
      <c r="C43" s="4"/>
      <c r="D43" s="34"/>
      <c r="E43" s="7"/>
      <c r="F43" s="7"/>
      <c r="G43" s="7"/>
    </row>
    <row r="44" spans="1:7" x14ac:dyDescent="0.25">
      <c r="A44" s="6"/>
      <c r="B44" s="7" t="s">
        <v>44</v>
      </c>
      <c r="C44" s="6" t="s">
        <v>6</v>
      </c>
      <c r="D44" s="32">
        <f>167089+100576</f>
        <v>267665</v>
      </c>
      <c r="E44" s="7"/>
      <c r="F44" s="7"/>
      <c r="G44" s="7"/>
    </row>
    <row r="45" spans="1:7" x14ac:dyDescent="0.25">
      <c r="A45" s="6"/>
      <c r="B45" s="7" t="s">
        <v>65</v>
      </c>
      <c r="C45" s="6" t="s">
        <v>6</v>
      </c>
      <c r="D45" s="32">
        <v>139749</v>
      </c>
      <c r="E45" s="7"/>
      <c r="F45" s="7"/>
      <c r="G45" s="7"/>
    </row>
    <row r="46" spans="1:7" x14ac:dyDescent="0.25">
      <c r="A46" s="6"/>
      <c r="B46" s="9"/>
      <c r="C46" s="6"/>
      <c r="D46" s="32"/>
      <c r="E46" s="7"/>
      <c r="F46" s="7"/>
      <c r="G46" s="7"/>
    </row>
    <row r="47" spans="1:7" ht="45" x14ac:dyDescent="0.25">
      <c r="A47" s="4"/>
      <c r="B47" s="5" t="s">
        <v>19</v>
      </c>
      <c r="C47" s="4"/>
      <c r="D47" s="34"/>
      <c r="E47" s="7"/>
      <c r="F47" s="7"/>
      <c r="G47" s="7"/>
    </row>
    <row r="48" spans="1:7" x14ac:dyDescent="0.25">
      <c r="A48" s="6"/>
      <c r="B48" s="7" t="s">
        <v>45</v>
      </c>
      <c r="C48" s="6" t="s">
        <v>15</v>
      </c>
      <c r="D48" s="32">
        <v>4</v>
      </c>
      <c r="E48" s="7"/>
      <c r="F48" s="7"/>
      <c r="G48" s="7"/>
    </row>
    <row r="49" spans="1:7" x14ac:dyDescent="0.25">
      <c r="A49" s="6"/>
      <c r="B49" s="7" t="s">
        <v>46</v>
      </c>
      <c r="C49" s="6" t="s">
        <v>15</v>
      </c>
      <c r="D49" s="32">
        <v>4</v>
      </c>
      <c r="E49" s="7"/>
      <c r="F49" s="7"/>
      <c r="G49" s="7"/>
    </row>
    <row r="50" spans="1:7" x14ac:dyDescent="0.25">
      <c r="A50" s="6"/>
      <c r="B50" s="7" t="s">
        <v>47</v>
      </c>
      <c r="C50" s="6" t="s">
        <v>15</v>
      </c>
      <c r="D50" s="32">
        <v>4</v>
      </c>
      <c r="E50" s="7"/>
      <c r="F50" s="7"/>
      <c r="G50" s="7"/>
    </row>
    <row r="51" spans="1:7" x14ac:dyDescent="0.25">
      <c r="A51" s="6"/>
      <c r="B51" s="7" t="s">
        <v>48</v>
      </c>
      <c r="C51" s="6" t="s">
        <v>15</v>
      </c>
      <c r="D51" s="32">
        <v>4</v>
      </c>
      <c r="E51" s="7"/>
      <c r="F51" s="7"/>
      <c r="G51" s="7"/>
    </row>
    <row r="52" spans="1:7" x14ac:dyDescent="0.25">
      <c r="A52" s="6"/>
      <c r="B52" s="7" t="s">
        <v>49</v>
      </c>
      <c r="C52" s="6" t="s">
        <v>15</v>
      </c>
      <c r="D52" s="32">
        <v>4</v>
      </c>
      <c r="E52" s="7"/>
      <c r="F52" s="7"/>
      <c r="G52" s="7"/>
    </row>
    <row r="53" spans="1:7" x14ac:dyDescent="0.25">
      <c r="A53" s="6"/>
      <c r="B53" s="7" t="s">
        <v>50</v>
      </c>
      <c r="C53" s="6" t="s">
        <v>15</v>
      </c>
      <c r="D53" s="32">
        <v>4</v>
      </c>
      <c r="E53" s="7"/>
      <c r="F53" s="7"/>
      <c r="G53" s="7"/>
    </row>
    <row r="54" spans="1:7" x14ac:dyDescent="0.25">
      <c r="A54" s="6"/>
      <c r="B54" s="7" t="s">
        <v>51</v>
      </c>
      <c r="C54" s="6" t="s">
        <v>15</v>
      </c>
      <c r="D54" s="32">
        <v>4</v>
      </c>
      <c r="E54" s="7"/>
      <c r="F54" s="7"/>
      <c r="G54" s="7"/>
    </row>
    <row r="55" spans="1:7" x14ac:dyDescent="0.25">
      <c r="A55" s="6"/>
      <c r="B55" s="7" t="s">
        <v>52</v>
      </c>
      <c r="C55" s="6" t="s">
        <v>15</v>
      </c>
      <c r="D55" s="32">
        <v>4</v>
      </c>
      <c r="E55" s="7"/>
      <c r="F55" s="7"/>
      <c r="G55" s="7"/>
    </row>
    <row r="56" spans="1:7" x14ac:dyDescent="0.25">
      <c r="A56" s="6"/>
      <c r="B56" s="7" t="s">
        <v>53</v>
      </c>
      <c r="C56" s="6" t="s">
        <v>15</v>
      </c>
      <c r="D56" s="32">
        <v>4</v>
      </c>
      <c r="E56" s="7"/>
      <c r="F56" s="7"/>
      <c r="G56" s="7"/>
    </row>
    <row r="57" spans="1:7" x14ac:dyDescent="0.25">
      <c r="A57" s="6"/>
      <c r="B57" s="7" t="s">
        <v>54</v>
      </c>
      <c r="C57" s="6" t="s">
        <v>15</v>
      </c>
      <c r="D57" s="32">
        <v>4</v>
      </c>
      <c r="E57" s="7"/>
      <c r="F57" s="7"/>
      <c r="G57" s="7"/>
    </row>
    <row r="58" spans="1:7" x14ac:dyDescent="0.25">
      <c r="A58" s="6"/>
      <c r="B58" s="7" t="s">
        <v>55</v>
      </c>
      <c r="C58" s="6" t="s">
        <v>15</v>
      </c>
      <c r="D58" s="32">
        <v>4</v>
      </c>
      <c r="E58" s="7"/>
      <c r="F58" s="7"/>
      <c r="G58" s="7"/>
    </row>
    <row r="59" spans="1:7" x14ac:dyDescent="0.25">
      <c r="A59" s="6"/>
      <c r="B59" s="7"/>
      <c r="C59" s="6"/>
      <c r="D59" s="32"/>
      <c r="E59" s="7"/>
      <c r="F59" s="7"/>
      <c r="G59" s="7"/>
    </row>
    <row r="60" spans="1:7" x14ac:dyDescent="0.25">
      <c r="A60" s="4"/>
      <c r="B60" s="5" t="s">
        <v>83</v>
      </c>
      <c r="C60" s="4"/>
      <c r="D60" s="34"/>
      <c r="E60" s="7"/>
      <c r="F60" s="7"/>
      <c r="G60" s="7"/>
    </row>
    <row r="61" spans="1:7" ht="17.25" x14ac:dyDescent="0.25">
      <c r="A61" s="6"/>
      <c r="B61" s="7" t="s">
        <v>84</v>
      </c>
      <c r="C61" s="6" t="s">
        <v>5</v>
      </c>
      <c r="D61" s="35">
        <f>2*(0.384*145)</f>
        <v>111.36</v>
      </c>
      <c r="E61" s="7"/>
      <c r="F61" s="7"/>
      <c r="G61" s="7"/>
    </row>
    <row r="62" spans="1:7" x14ac:dyDescent="0.25">
      <c r="A62" s="6"/>
      <c r="B62" s="7"/>
      <c r="C62" s="6"/>
      <c r="D62" s="32"/>
      <c r="E62" s="7"/>
      <c r="F62" s="7"/>
      <c r="G62" s="7"/>
    </row>
    <row r="63" spans="1:7" x14ac:dyDescent="0.25">
      <c r="A63" s="3"/>
      <c r="B63" s="8" t="s">
        <v>22</v>
      </c>
      <c r="C63" s="3"/>
      <c r="D63" s="33"/>
      <c r="E63" s="46"/>
      <c r="F63" s="46"/>
      <c r="G63" s="46"/>
    </row>
    <row r="64" spans="1:7" x14ac:dyDescent="0.25">
      <c r="A64" s="4"/>
      <c r="B64" s="5" t="s">
        <v>23</v>
      </c>
      <c r="C64" s="4"/>
      <c r="D64" s="34"/>
      <c r="E64" s="7"/>
      <c r="F64" s="7"/>
      <c r="G64" s="7"/>
    </row>
    <row r="65" spans="1:7" ht="30" x14ac:dyDescent="0.25">
      <c r="A65" s="6"/>
      <c r="B65" s="7" t="s">
        <v>24</v>
      </c>
      <c r="C65" s="6" t="s">
        <v>3</v>
      </c>
      <c r="D65" s="35">
        <f>2*(16.2*1.5*2+5*1.5*2+16.2*5-17+31.6*2)</f>
        <v>381.6</v>
      </c>
      <c r="E65" s="7"/>
      <c r="F65" s="7"/>
      <c r="G65" s="7"/>
    </row>
    <row r="66" spans="1:7" x14ac:dyDescent="0.25">
      <c r="A66" s="6"/>
      <c r="B66" s="7"/>
      <c r="C66" s="6"/>
      <c r="D66" s="32"/>
      <c r="E66" s="7"/>
      <c r="F66" s="7"/>
      <c r="G66" s="7"/>
    </row>
    <row r="67" spans="1:7" x14ac:dyDescent="0.25">
      <c r="A67" s="4"/>
      <c r="B67" s="5" t="s">
        <v>26</v>
      </c>
      <c r="C67" s="4"/>
      <c r="D67" s="34"/>
      <c r="E67" s="7"/>
      <c r="F67" s="7"/>
      <c r="G67" s="7"/>
    </row>
    <row r="68" spans="1:7" ht="17.25" x14ac:dyDescent="0.25">
      <c r="A68" s="6"/>
      <c r="B68" s="7" t="s">
        <v>27</v>
      </c>
      <c r="C68" s="6" t="s">
        <v>3</v>
      </c>
      <c r="D68" s="35">
        <f>2*(31.6*3.7)</f>
        <v>233.84000000000003</v>
      </c>
      <c r="E68" s="7"/>
      <c r="F68" s="7"/>
      <c r="G68" s="7"/>
    </row>
    <row r="69" spans="1:7" x14ac:dyDescent="0.25">
      <c r="A69" s="6"/>
      <c r="B69" s="7"/>
      <c r="C69" s="6"/>
      <c r="D69" s="32"/>
      <c r="E69" s="7"/>
      <c r="F69" s="7"/>
      <c r="G69" s="7"/>
    </row>
    <row r="70" spans="1:7" x14ac:dyDescent="0.25">
      <c r="A70" s="3"/>
      <c r="B70" s="8" t="s">
        <v>13</v>
      </c>
      <c r="C70" s="3"/>
      <c r="D70" s="33"/>
      <c r="E70" s="46"/>
      <c r="F70" s="46"/>
      <c r="G70" s="46"/>
    </row>
    <row r="71" spans="1:7" x14ac:dyDescent="0.25">
      <c r="A71" s="6"/>
      <c r="B71" s="7" t="s">
        <v>85</v>
      </c>
      <c r="C71" s="6" t="s">
        <v>15</v>
      </c>
      <c r="D71" s="32">
        <v>4</v>
      </c>
      <c r="E71" s="7"/>
      <c r="F71" s="7"/>
      <c r="G71" s="7"/>
    </row>
    <row r="72" spans="1:7" x14ac:dyDescent="0.25">
      <c r="A72" s="6"/>
      <c r="B72" s="7" t="s">
        <v>86</v>
      </c>
      <c r="C72" s="6" t="s">
        <v>15</v>
      </c>
      <c r="D72" s="32">
        <v>4</v>
      </c>
      <c r="E72" s="7"/>
      <c r="F72" s="7"/>
      <c r="G72" s="7"/>
    </row>
    <row r="73" spans="1:7" x14ac:dyDescent="0.25">
      <c r="A73" s="6"/>
      <c r="B73" s="7" t="s">
        <v>25</v>
      </c>
      <c r="C73" s="6" t="s">
        <v>15</v>
      </c>
      <c r="D73" s="32">
        <v>14</v>
      </c>
      <c r="E73" s="7"/>
      <c r="F73" s="7"/>
      <c r="G73" s="7"/>
    </row>
    <row r="74" spans="1:7" x14ac:dyDescent="0.25">
      <c r="A74" s="6"/>
      <c r="B74" s="7"/>
      <c r="C74" s="6"/>
      <c r="D74" s="32"/>
      <c r="E74" s="7"/>
      <c r="F74" s="7"/>
      <c r="G74" s="7"/>
    </row>
    <row r="75" spans="1:7" x14ac:dyDescent="0.25">
      <c r="A75" s="3"/>
      <c r="B75" s="8" t="s">
        <v>14</v>
      </c>
      <c r="C75" s="3"/>
      <c r="D75" s="33"/>
      <c r="E75" s="46"/>
      <c r="F75" s="46"/>
      <c r="G75" s="46"/>
    </row>
    <row r="76" spans="1:7" x14ac:dyDescent="0.25">
      <c r="A76" s="4"/>
      <c r="B76" s="5" t="s">
        <v>18</v>
      </c>
      <c r="C76" s="4"/>
      <c r="D76" s="34"/>
      <c r="E76" s="7"/>
      <c r="F76" s="7"/>
      <c r="G76" s="7"/>
    </row>
    <row r="77" spans="1:7" ht="17.25" x14ac:dyDescent="0.25">
      <c r="A77" s="6"/>
      <c r="B77" s="7" t="s">
        <v>56</v>
      </c>
      <c r="C77" s="6" t="s">
        <v>3</v>
      </c>
      <c r="D77" s="32">
        <f>(2+2)*179</f>
        <v>716</v>
      </c>
      <c r="E77" s="7"/>
      <c r="F77" s="7"/>
      <c r="G77" s="7"/>
    </row>
    <row r="78" spans="1:7" x14ac:dyDescent="0.25">
      <c r="A78" s="6"/>
      <c r="B78" s="7"/>
      <c r="C78" s="6"/>
      <c r="D78" s="32"/>
      <c r="E78" s="7"/>
      <c r="F78" s="7"/>
      <c r="G78" s="7"/>
    </row>
    <row r="79" spans="1:7" x14ac:dyDescent="0.25">
      <c r="A79" s="3"/>
      <c r="B79" s="8" t="s">
        <v>28</v>
      </c>
      <c r="C79" s="3"/>
      <c r="D79" s="33"/>
      <c r="E79" s="46"/>
      <c r="F79" s="46"/>
      <c r="G79" s="46"/>
    </row>
    <row r="80" spans="1:7" x14ac:dyDescent="0.25">
      <c r="A80" s="6"/>
      <c r="B80" s="7" t="s">
        <v>29</v>
      </c>
      <c r="C80" s="6" t="s">
        <v>30</v>
      </c>
      <c r="D80" s="32">
        <v>1</v>
      </c>
      <c r="E80" s="7"/>
      <c r="F80" s="7"/>
      <c r="G80" s="7"/>
    </row>
    <row r="81" spans="1:7" x14ac:dyDescent="0.25">
      <c r="A81" s="6"/>
      <c r="B81" s="7"/>
      <c r="C81" s="6"/>
      <c r="D81" s="32"/>
      <c r="E81" s="7"/>
      <c r="F81" s="7"/>
      <c r="G81" s="7"/>
    </row>
    <row r="82" spans="1:7" x14ac:dyDescent="0.25">
      <c r="E82" s="7"/>
      <c r="F82" s="7"/>
      <c r="G82" s="7"/>
    </row>
    <row r="83" spans="1:7" x14ac:dyDescent="0.25">
      <c r="A83" s="19"/>
      <c r="B83" s="20" t="s">
        <v>57</v>
      </c>
      <c r="C83" s="19"/>
      <c r="D83" s="38"/>
      <c r="E83" s="48"/>
      <c r="F83" s="48"/>
      <c r="G83" s="48"/>
    </row>
    <row r="84" spans="1:7" ht="30" x14ac:dyDescent="0.25">
      <c r="A84" s="21"/>
      <c r="B84" s="22" t="s">
        <v>58</v>
      </c>
      <c r="C84" s="21"/>
      <c r="D84" s="39"/>
      <c r="E84" s="7"/>
      <c r="F84" s="7"/>
      <c r="G84" s="7"/>
    </row>
    <row r="85" spans="1:7" ht="17.25" x14ac:dyDescent="0.25">
      <c r="A85" s="6"/>
      <c r="B85" s="7" t="s">
        <v>70</v>
      </c>
      <c r="C85" s="6" t="s">
        <v>3</v>
      </c>
      <c r="D85" s="32">
        <f>11*275</f>
        <v>3025</v>
      </c>
      <c r="E85" s="7"/>
      <c r="F85" s="7"/>
      <c r="G85" s="7"/>
    </row>
    <row r="86" spans="1:7" ht="17.25" x14ac:dyDescent="0.25">
      <c r="A86" s="6"/>
      <c r="B86" s="13" t="s">
        <v>76</v>
      </c>
      <c r="C86" s="14" t="s">
        <v>59</v>
      </c>
      <c r="D86" s="40">
        <f>11*190</f>
        <v>2090</v>
      </c>
      <c r="E86" s="7"/>
      <c r="F86" s="7"/>
      <c r="G86" s="7"/>
    </row>
    <row r="87" spans="1:7" ht="17.25" x14ac:dyDescent="0.25">
      <c r="A87" s="6"/>
      <c r="B87" s="7" t="s">
        <v>60</v>
      </c>
      <c r="C87" s="6" t="s">
        <v>3</v>
      </c>
      <c r="D87" s="32">
        <f>11*27</f>
        <v>297</v>
      </c>
      <c r="E87" s="7"/>
      <c r="F87" s="7"/>
      <c r="G87" s="7"/>
    </row>
    <row r="88" spans="1:7" ht="17.25" x14ac:dyDescent="0.25">
      <c r="A88" s="6"/>
      <c r="B88" s="7" t="s">
        <v>61</v>
      </c>
      <c r="C88" s="6" t="s">
        <v>3</v>
      </c>
      <c r="D88" s="32">
        <f>11*110</f>
        <v>1210</v>
      </c>
      <c r="E88" s="7"/>
      <c r="F88" s="7"/>
      <c r="G88" s="7"/>
    </row>
    <row r="89" spans="1:7" x14ac:dyDescent="0.25">
      <c r="A89" s="6"/>
      <c r="B89" s="7"/>
      <c r="C89" s="6"/>
      <c r="D89" s="32"/>
      <c r="E89" s="7"/>
      <c r="F89" s="7"/>
      <c r="G89" s="7"/>
    </row>
    <row r="90" spans="1:7" ht="30" x14ac:dyDescent="0.25">
      <c r="A90" s="21"/>
      <c r="B90" s="22" t="s">
        <v>62</v>
      </c>
      <c r="C90" s="21"/>
      <c r="D90" s="39"/>
      <c r="E90" s="7"/>
      <c r="F90" s="7"/>
      <c r="G90" s="7"/>
    </row>
    <row r="91" spans="1:7" ht="17.25" x14ac:dyDescent="0.25">
      <c r="A91" s="6"/>
      <c r="B91" s="7" t="s">
        <v>63</v>
      </c>
      <c r="C91" s="6" t="s">
        <v>3</v>
      </c>
      <c r="D91" s="32">
        <f>4*579</f>
        <v>2316</v>
      </c>
      <c r="E91" s="7"/>
      <c r="F91" s="7"/>
      <c r="G91" s="7"/>
    </row>
    <row r="92" spans="1:7" ht="17.25" x14ac:dyDescent="0.25">
      <c r="A92" s="6"/>
      <c r="B92" s="7" t="s">
        <v>60</v>
      </c>
      <c r="C92" s="6" t="s">
        <v>3</v>
      </c>
      <c r="D92" s="32">
        <f>4*55</f>
        <v>220</v>
      </c>
      <c r="E92" s="7"/>
      <c r="F92" s="7"/>
      <c r="G92" s="7"/>
    </row>
    <row r="93" spans="1:7" ht="17.25" x14ac:dyDescent="0.25">
      <c r="A93" s="6"/>
      <c r="B93" s="7" t="s">
        <v>61</v>
      </c>
      <c r="C93" s="6" t="s">
        <v>3</v>
      </c>
      <c r="D93" s="32">
        <f>4*220</f>
        <v>880</v>
      </c>
      <c r="E93" s="7"/>
      <c r="F93" s="7"/>
      <c r="G93" s="7"/>
    </row>
    <row r="94" spans="1:7" ht="17.25" x14ac:dyDescent="0.25">
      <c r="A94" s="6"/>
      <c r="B94" s="7" t="s">
        <v>64</v>
      </c>
      <c r="C94" s="6" t="s">
        <v>3</v>
      </c>
      <c r="D94" s="32">
        <v>294</v>
      </c>
      <c r="E94" s="7"/>
      <c r="F94" s="7"/>
      <c r="G94" s="7"/>
    </row>
    <row r="95" spans="1:7" x14ac:dyDescent="0.25">
      <c r="A95" s="6"/>
      <c r="B95" s="7"/>
      <c r="C95" s="6"/>
      <c r="D95" s="32"/>
      <c r="E95" s="7"/>
      <c r="F95" s="7"/>
      <c r="G95" s="7"/>
    </row>
    <row r="96" spans="1:7" x14ac:dyDescent="0.25">
      <c r="E96" s="7"/>
      <c r="F96" s="7"/>
      <c r="G96" s="7"/>
    </row>
    <row r="97" spans="1:7" x14ac:dyDescent="0.25">
      <c r="A97" s="25"/>
      <c r="B97" s="26" t="s">
        <v>71</v>
      </c>
      <c r="C97" s="25"/>
      <c r="D97" s="41"/>
      <c r="E97" s="49"/>
      <c r="F97" s="49"/>
      <c r="G97" s="49"/>
    </row>
    <row r="98" spans="1:7" ht="30" x14ac:dyDescent="0.25">
      <c r="A98" s="29"/>
      <c r="B98" s="30" t="s">
        <v>72</v>
      </c>
      <c r="C98" s="29"/>
      <c r="D98" s="42"/>
      <c r="E98" s="7"/>
      <c r="F98" s="7"/>
      <c r="G98" s="7"/>
    </row>
    <row r="99" spans="1:7" x14ac:dyDescent="0.25">
      <c r="A99" s="6"/>
      <c r="B99" s="7" t="s">
        <v>73</v>
      </c>
      <c r="C99" s="6" t="s">
        <v>6</v>
      </c>
      <c r="D99" s="32">
        <v>71502</v>
      </c>
      <c r="E99" s="7"/>
      <c r="F99" s="7"/>
      <c r="G99" s="7"/>
    </row>
    <row r="100" spans="1:7" x14ac:dyDescent="0.25">
      <c r="A100" s="6"/>
      <c r="B100" s="7" t="s">
        <v>74</v>
      </c>
      <c r="C100" s="6" t="s">
        <v>6</v>
      </c>
      <c r="D100" s="32">
        <v>9442</v>
      </c>
      <c r="E100" s="7"/>
      <c r="F100" s="7"/>
      <c r="G100" s="7"/>
    </row>
    <row r="101" spans="1:7" x14ac:dyDescent="0.25">
      <c r="A101" s="6"/>
      <c r="B101" s="7" t="s">
        <v>75</v>
      </c>
      <c r="C101" s="6" t="s">
        <v>6</v>
      </c>
      <c r="D101" s="32">
        <f>2*44290</f>
        <v>88580</v>
      </c>
      <c r="E101" s="7"/>
      <c r="F101" s="7"/>
      <c r="G101" s="7"/>
    </row>
    <row r="102" spans="1:7" x14ac:dyDescent="0.25">
      <c r="A102" s="6"/>
      <c r="B102" s="13" t="s">
        <v>76</v>
      </c>
      <c r="C102" s="14" t="s">
        <v>6</v>
      </c>
      <c r="D102" s="40">
        <f>11*2763</f>
        <v>30393</v>
      </c>
      <c r="E102" s="7"/>
      <c r="F102" s="7"/>
      <c r="G102" s="7"/>
    </row>
    <row r="103" spans="1:7" x14ac:dyDescent="0.25">
      <c r="A103" s="6"/>
      <c r="B103" s="7"/>
      <c r="C103" s="6"/>
      <c r="D103" s="32"/>
      <c r="E103" s="7"/>
      <c r="F103" s="7"/>
      <c r="G103" s="7"/>
    </row>
    <row r="104" spans="1:7" ht="30" x14ac:dyDescent="0.25">
      <c r="A104" s="29"/>
      <c r="B104" s="30" t="s">
        <v>77</v>
      </c>
      <c r="C104" s="29"/>
      <c r="D104" s="42"/>
      <c r="E104" s="7"/>
      <c r="F104" s="7"/>
      <c r="G104" s="7"/>
    </row>
    <row r="105" spans="1:7" ht="17.25" x14ac:dyDescent="0.25">
      <c r="A105" s="6"/>
      <c r="B105" s="7" t="s">
        <v>78</v>
      </c>
      <c r="C105" s="6" t="s">
        <v>5</v>
      </c>
      <c r="D105" s="32">
        <v>110</v>
      </c>
      <c r="E105" s="7"/>
      <c r="F105" s="7"/>
      <c r="G105" s="7"/>
    </row>
    <row r="106" spans="1:7" ht="17.25" x14ac:dyDescent="0.25">
      <c r="A106" s="6"/>
      <c r="B106" s="7" t="s">
        <v>79</v>
      </c>
      <c r="C106" s="6" t="s">
        <v>5</v>
      </c>
      <c r="D106" s="32">
        <v>65</v>
      </c>
      <c r="E106" s="7"/>
      <c r="F106" s="7"/>
      <c r="G106" s="7"/>
    </row>
    <row r="107" spans="1:7" x14ac:dyDescent="0.25">
      <c r="A107" s="6"/>
      <c r="B107" s="7"/>
      <c r="C107" s="6"/>
      <c r="D107" s="32"/>
      <c r="E107" s="7"/>
      <c r="F107" s="7"/>
      <c r="G107" s="7"/>
    </row>
    <row r="108" spans="1:7" x14ac:dyDescent="0.25">
      <c r="E108" s="7"/>
      <c r="F108" s="7"/>
      <c r="G108" s="7"/>
    </row>
    <row r="109" spans="1:7" x14ac:dyDescent="0.25">
      <c r="A109" s="23"/>
      <c r="B109" s="24" t="s">
        <v>80</v>
      </c>
      <c r="C109" s="23"/>
      <c r="D109" s="43"/>
      <c r="E109" s="50"/>
      <c r="F109" s="50"/>
      <c r="G109" s="50"/>
    </row>
    <row r="110" spans="1:7" x14ac:dyDescent="0.25">
      <c r="A110" s="27"/>
      <c r="B110" s="28" t="s">
        <v>89</v>
      </c>
      <c r="C110" s="27"/>
      <c r="D110" s="44"/>
      <c r="E110" s="7"/>
      <c r="F110" s="7"/>
      <c r="G110" s="7"/>
    </row>
    <row r="111" spans="1:7" ht="30" x14ac:dyDescent="0.25">
      <c r="A111" s="6"/>
      <c r="B111" s="7" t="s">
        <v>81</v>
      </c>
      <c r="C111" s="6" t="s">
        <v>6</v>
      </c>
      <c r="D111" s="32">
        <f>2*2*(9449+8478)</f>
        <v>71708</v>
      </c>
      <c r="E111" s="7"/>
      <c r="F111" s="7"/>
      <c r="G111" s="7"/>
    </row>
    <row r="112" spans="1:7" ht="30" x14ac:dyDescent="0.25">
      <c r="A112" s="6"/>
      <c r="B112" s="7" t="s">
        <v>82</v>
      </c>
      <c r="C112" s="6" t="s">
        <v>6</v>
      </c>
      <c r="D112" s="32">
        <f>2*2*(16086+11304)</f>
        <v>109560</v>
      </c>
      <c r="E112" s="7"/>
      <c r="F112" s="7"/>
      <c r="G112" s="7"/>
    </row>
    <row r="113" spans="1:7" x14ac:dyDescent="0.25">
      <c r="A113" s="6"/>
      <c r="B113" s="7" t="s">
        <v>87</v>
      </c>
      <c r="C113" s="6" t="s">
        <v>6</v>
      </c>
      <c r="D113" s="32">
        <f>2*2*1350</f>
        <v>5400</v>
      </c>
      <c r="E113" s="7"/>
      <c r="F113" s="7"/>
      <c r="G113" s="7"/>
    </row>
    <row r="114" spans="1:7" x14ac:dyDescent="0.25">
      <c r="A114" s="6"/>
      <c r="B114" s="7" t="s">
        <v>88</v>
      </c>
      <c r="C114" s="6" t="s">
        <v>6</v>
      </c>
      <c r="D114" s="32">
        <f>2*2*2700</f>
        <v>10800</v>
      </c>
      <c r="E114" s="7"/>
      <c r="F114" s="7"/>
      <c r="G114" s="7"/>
    </row>
    <row r="115" spans="1:7" x14ac:dyDescent="0.25">
      <c r="A115" s="6"/>
      <c r="B115" s="7"/>
      <c r="C115" s="6"/>
      <c r="D115" s="32"/>
      <c r="E115" s="7"/>
      <c r="F115" s="7"/>
      <c r="G115" s="7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Szczepański</dc:creator>
  <cp:lastModifiedBy>Szczerbinski, Jan (Chorula) POL</cp:lastModifiedBy>
  <cp:lastPrinted>2024-07-29T21:09:19Z</cp:lastPrinted>
  <dcterms:created xsi:type="dcterms:W3CDTF">2016-06-22T20:17:39Z</dcterms:created>
  <dcterms:modified xsi:type="dcterms:W3CDTF">2024-09-06T12:27:50Z</dcterms:modified>
</cp:coreProperties>
</file>