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krzyzanowski\Documents\2024\prowizorium\przetarg\"/>
    </mc:Choice>
  </mc:AlternateContent>
  <xr:revisionPtr revIDLastSave="0" documentId="13_ncr:1_{B8331827-BB55-4AB2-A102-49D9FDFA4B90}" xr6:coauthVersionLast="47" xr6:coauthVersionMax="47" xr10:uidLastSave="{00000000-0000-0000-0000-000000000000}"/>
  <workbookProtection workbookAlgorithmName="SHA-512" workbookHashValue="SORSa47ZDi2xXTIEm5+o8gUpLMJp+NBo5QNFTIZymwBXFcJYjotRChM0sh3db1SxV3evauVoHuoiEook5gTbug==" workbookSaltValue="OQTLipI4eft1cCieGiHPSQ==" workbookSpinCount="100000" lockStructure="1"/>
  <bookViews>
    <workbookView xWindow="-98" yWindow="-98" windowWidth="28996" windowHeight="15675" firstSheet="1" activeTab="1" xr2:uid="{00000000-000D-0000-FFFF-FFFF00000000}"/>
  </bookViews>
  <sheets>
    <sheet name="Arkusz1" sheetId="3" state="hidden" r:id="rId1"/>
    <sheet name="Formularz ofertowy" sheetId="2" r:id="rId2"/>
  </sheets>
  <definedNames>
    <definedName name="_xlnm.Print_Area" localSheetId="1">'Formularz ofertowy'!$B$1:$N$128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0" i="2" l="1"/>
  <c r="C131" i="2"/>
  <c r="O122" i="2"/>
  <c r="Q122" i="2" s="1"/>
  <c r="O117" i="2"/>
  <c r="Q117" i="2" s="1"/>
  <c r="Q114" i="2"/>
  <c r="O94" i="2"/>
  <c r="Q94" i="2" s="1"/>
  <c r="S90" i="2"/>
  <c r="R90" i="2"/>
  <c r="C90" i="2" s="1"/>
  <c r="S89" i="2"/>
  <c r="O89" i="2"/>
  <c r="R89" i="2" s="1"/>
  <c r="S88" i="2"/>
  <c r="O88" i="2"/>
  <c r="R88" i="2" s="1"/>
  <c r="S87" i="2"/>
  <c r="O87" i="2"/>
  <c r="R87" i="2" s="1"/>
  <c r="S86" i="2"/>
  <c r="R86" i="2"/>
  <c r="O86" i="2"/>
  <c r="S85" i="2"/>
  <c r="R85" i="2"/>
  <c r="O85" i="2"/>
  <c r="S84" i="2"/>
  <c r="O84" i="2"/>
  <c r="R84" i="2" s="1"/>
  <c r="S83" i="2"/>
  <c r="O83" i="2"/>
  <c r="R83" i="2" s="1"/>
  <c r="S82" i="2"/>
  <c r="O82" i="2"/>
  <c r="R82" i="2" s="1"/>
  <c r="S81" i="2"/>
  <c r="O81" i="2"/>
  <c r="R81" i="2" s="1"/>
  <c r="S80" i="2"/>
  <c r="O80" i="2"/>
  <c r="R80" i="2" s="1"/>
  <c r="S79" i="2"/>
  <c r="O79" i="2"/>
  <c r="R79" i="2" s="1"/>
  <c r="S78" i="2"/>
  <c r="R78" i="2"/>
  <c r="O78" i="2"/>
  <c r="S77" i="2"/>
  <c r="R77" i="2"/>
  <c r="O77" i="2"/>
  <c r="S76" i="2"/>
  <c r="O76" i="2"/>
  <c r="R76" i="2" s="1"/>
  <c r="S75" i="2"/>
  <c r="O75" i="2"/>
  <c r="R75" i="2" s="1"/>
  <c r="S74" i="2"/>
  <c r="O74" i="2"/>
  <c r="R74" i="2" s="1"/>
  <c r="S73" i="2"/>
  <c r="O73" i="2"/>
  <c r="R73" i="2" s="1"/>
  <c r="S72" i="2"/>
  <c r="O72" i="2"/>
  <c r="R72" i="2" s="1"/>
  <c r="S71" i="2"/>
  <c r="O71" i="2"/>
  <c r="R71" i="2" s="1"/>
  <c r="S70" i="2"/>
  <c r="R70" i="2"/>
  <c r="O70" i="2"/>
  <c r="S69" i="2"/>
  <c r="R69" i="2"/>
  <c r="O69" i="2"/>
  <c r="S68" i="2"/>
  <c r="O68" i="2"/>
  <c r="R68" i="2" s="1"/>
  <c r="S67" i="2"/>
  <c r="O67" i="2"/>
  <c r="R67" i="2" s="1"/>
  <c r="S66" i="2"/>
  <c r="O66" i="2"/>
  <c r="R66" i="2" s="1"/>
  <c r="S65" i="2"/>
  <c r="O65" i="2"/>
  <c r="R65" i="2" s="1"/>
  <c r="S64" i="2"/>
  <c r="O64" i="2"/>
  <c r="R64" i="2" s="1"/>
  <c r="S63" i="2"/>
  <c r="O63" i="2"/>
  <c r="R63" i="2" s="1"/>
  <c r="S62" i="2"/>
  <c r="R62" i="2"/>
  <c r="O62" i="2"/>
  <c r="S61" i="2"/>
  <c r="R61" i="2"/>
  <c r="O61" i="2"/>
  <c r="S60" i="2"/>
  <c r="O60" i="2"/>
  <c r="R60" i="2" s="1"/>
  <c r="S59" i="2"/>
  <c r="O59" i="2"/>
  <c r="R59" i="2" s="1"/>
  <c r="S58" i="2"/>
  <c r="O58" i="2"/>
  <c r="R58" i="2" s="1"/>
  <c r="S57" i="2"/>
  <c r="O57" i="2"/>
  <c r="R57" i="2" s="1"/>
  <c r="S56" i="2"/>
  <c r="O56" i="2"/>
  <c r="R56" i="2" s="1"/>
  <c r="S55" i="2"/>
  <c r="O55" i="2"/>
  <c r="R55" i="2" s="1"/>
  <c r="S54" i="2"/>
  <c r="R54" i="2"/>
  <c r="O54" i="2"/>
  <c r="S53" i="2"/>
  <c r="R53" i="2"/>
  <c r="O53" i="2"/>
  <c r="S52" i="2"/>
  <c r="O52" i="2"/>
  <c r="R52" i="2" s="1"/>
  <c r="S51" i="2"/>
  <c r="O51" i="2"/>
  <c r="R51" i="2" s="1"/>
  <c r="S48" i="2"/>
  <c r="O48" i="2"/>
  <c r="R48" i="2" s="1"/>
  <c r="S43" i="2"/>
  <c r="O43" i="2"/>
  <c r="R43" i="2" s="1"/>
  <c r="S38" i="2"/>
  <c r="O38" i="2"/>
  <c r="R38" i="2" s="1"/>
  <c r="S33" i="2"/>
  <c r="O33" i="2"/>
  <c r="R33" i="2" s="1"/>
  <c r="I89" i="2"/>
  <c r="K89" i="2" s="1"/>
  <c r="L89" i="2" s="1"/>
  <c r="K88" i="2"/>
  <c r="I88" i="2"/>
  <c r="L88" i="2" s="1"/>
  <c r="I87" i="2"/>
  <c r="I86" i="2"/>
  <c r="I85" i="2"/>
  <c r="K85" i="2" s="1"/>
  <c r="K84" i="2"/>
  <c r="L84" i="2" s="1"/>
  <c r="I84" i="2"/>
  <c r="I83" i="2"/>
  <c r="K82" i="2"/>
  <c r="I82" i="2"/>
  <c r="L82" i="2" s="1"/>
  <c r="I81" i="2"/>
  <c r="K81" i="2" s="1"/>
  <c r="L81" i="2" s="1"/>
  <c r="K80" i="2"/>
  <c r="I80" i="2"/>
  <c r="L80" i="2" s="1"/>
  <c r="I79" i="2"/>
  <c r="I78" i="2"/>
  <c r="I77" i="2"/>
  <c r="K77" i="2" s="1"/>
  <c r="K76" i="2"/>
  <c r="L76" i="2" s="1"/>
  <c r="I76" i="2"/>
  <c r="I75" i="2"/>
  <c r="K74" i="2"/>
  <c r="I74" i="2"/>
  <c r="L74" i="2" s="1"/>
  <c r="I73" i="2"/>
  <c r="K73" i="2" s="1"/>
  <c r="L73" i="2" s="1"/>
  <c r="K72" i="2"/>
  <c r="I72" i="2"/>
  <c r="L72" i="2" s="1"/>
  <c r="I71" i="2"/>
  <c r="I70" i="2"/>
  <c r="I69" i="2"/>
  <c r="K69" i="2" s="1"/>
  <c r="K68" i="2"/>
  <c r="L68" i="2" s="1"/>
  <c r="I68" i="2"/>
  <c r="I67" i="2"/>
  <c r="K66" i="2"/>
  <c r="I66" i="2"/>
  <c r="L66" i="2" s="1"/>
  <c r="I65" i="2"/>
  <c r="K65" i="2" s="1"/>
  <c r="L65" i="2" s="1"/>
  <c r="K64" i="2"/>
  <c r="I64" i="2"/>
  <c r="L64" i="2" s="1"/>
  <c r="I63" i="2"/>
  <c r="I62" i="2"/>
  <c r="I61" i="2"/>
  <c r="K61" i="2" s="1"/>
  <c r="K60" i="2"/>
  <c r="L60" i="2" s="1"/>
  <c r="I60" i="2"/>
  <c r="I59" i="2"/>
  <c r="K59" i="2" s="1"/>
  <c r="K58" i="2"/>
  <c r="I58" i="2"/>
  <c r="L58" i="2" s="1"/>
  <c r="I57" i="2"/>
  <c r="K57" i="2" s="1"/>
  <c r="L57" i="2" s="1"/>
  <c r="K56" i="2"/>
  <c r="I56" i="2"/>
  <c r="L56" i="2" s="1"/>
  <c r="I55" i="2"/>
  <c r="K55" i="2" s="1"/>
  <c r="I54" i="2"/>
  <c r="I53" i="2"/>
  <c r="K53" i="2" s="1"/>
  <c r="K52" i="2"/>
  <c r="L52" i="2" s="1"/>
  <c r="I52" i="2"/>
  <c r="I51" i="2"/>
  <c r="K51" i="2" s="1"/>
  <c r="K48" i="2"/>
  <c r="I48" i="2"/>
  <c r="L48" i="2" s="1"/>
  <c r="I43" i="2"/>
  <c r="K43" i="2" s="1"/>
  <c r="L43" i="2" s="1"/>
  <c r="K38" i="2"/>
  <c r="I38" i="2"/>
  <c r="L38" i="2" s="1"/>
  <c r="I33" i="2"/>
  <c r="F91" i="2" s="1"/>
  <c r="S117" i="2" l="1"/>
  <c r="Q128" i="2"/>
  <c r="L67" i="2"/>
  <c r="L75" i="2"/>
  <c r="L87" i="2"/>
  <c r="L55" i="2"/>
  <c r="L53" i="2"/>
  <c r="L61" i="2"/>
  <c r="L69" i="2"/>
  <c r="L85" i="2"/>
  <c r="K67" i="2"/>
  <c r="K75" i="2"/>
  <c r="K83" i="2"/>
  <c r="L83" i="2" s="1"/>
  <c r="L51" i="2"/>
  <c r="K54" i="2"/>
  <c r="L54" i="2" s="1"/>
  <c r="L59" i="2"/>
  <c r="K62" i="2"/>
  <c r="L62" i="2" s="1"/>
  <c r="K70" i="2"/>
  <c r="L70" i="2" s="1"/>
  <c r="K78" i="2"/>
  <c r="L78" i="2" s="1"/>
  <c r="K86" i="2"/>
  <c r="L86" i="2" s="1"/>
  <c r="L77" i="2"/>
  <c r="K33" i="2"/>
  <c r="L33" i="2" s="1"/>
  <c r="K63" i="2"/>
  <c r="L63" i="2" s="1"/>
  <c r="K71" i="2"/>
  <c r="L71" i="2" s="1"/>
  <c r="K79" i="2"/>
  <c r="L79" i="2" s="1"/>
  <c r="K87" i="2"/>
  <c r="F92" i="2" l="1"/>
  <c r="B26" i="2" s="1"/>
</calcChain>
</file>

<file path=xl/sharedStrings.xml><?xml version="1.0" encoding="utf-8"?>
<sst xmlns="http://schemas.openxmlformats.org/spreadsheetml/2006/main" count="274" uniqueCount="184">
  <si>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</si>
  <si>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</si>
  <si>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</si>
  <si>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</si>
  <si>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</si>
  <si>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</si>
  <si>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</si>
  <si>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</si>
  <si>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</si>
  <si>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</si>
  <si>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</si>
  <si>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</si>
  <si>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</si>
  <si>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</si>
  <si>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</si>
  <si>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</si>
  <si>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</si>
  <si>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</si>
  <si>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</si>
  <si>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</si>
  <si>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</si>
  <si>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</si>
  <si>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</si>
  <si>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</si>
  <si>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</si>
  <si>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</si>
  <si>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</si>
  <si>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</si>
  <si>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</si>
  <si>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</si>
  <si>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</si>
  <si>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</si>
  <si>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</si>
  <si>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</si>
  <si>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</si>
  <si>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</si>
  <si>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</si>
  <si>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</si>
  <si>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</si>
  <si>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</si>
  <si>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83</t>
  </si>
  <si>
    <t>WYK-FREZ</t>
  </si>
  <si>
    <t>Przygotowanie gleby pługiem aktywnym z pogłębiaczem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</si>
  <si>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</si>
  <si>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</si>
  <si>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</si>
  <si>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</si>
  <si>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</si>
  <si>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</si>
  <si>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</si>
  <si>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</si>
  <si>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</si>
  <si>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</si>
  <si>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</si>
  <si>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</si>
  <si>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</si>
  <si>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</si>
  <si>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</si>
  <si>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</si>
  <si>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</si>
  <si>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</si>
  <si>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</si>
  <si>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</si>
  <si>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</si>
  <si>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</si>
  <si>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</si>
  <si>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</si>
  <si>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</si>
  <si>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</si>
  <si>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</si>
  <si>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</si>
  <si>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</si>
  <si>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</si>
  <si>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</si>
  <si>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</si>
  <si>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</si>
  <si>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141</t>
  </si>
  <si>
    <t>ZAB SIAT</t>
  </si>
  <si>
    <t>Indywidualne zabezpieczanie siatką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</si>
  <si>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</si>
  <si>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</si>
  <si>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</si>
  <si>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</si>
  <si>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</si>
  <si>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</si>
  <si>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</si>
  <si>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</si>
  <si>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</si>
  <si>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</si>
  <si>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</si>
  <si>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</si>
  <si>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</si>
  <si>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</si>
  <si>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</si>
  <si>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</si>
  <si>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</si>
  <si>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</si>
  <si>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</si>
  <si>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</si>
  <si>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</si>
  <si>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162</t>
  </si>
  <si>
    <t>ZW-ZRĘB</t>
  </si>
  <si>
    <t>Zwalczanie mechaniczne szkodników wtórnych poprzez zrębkowanie</t>
  </si>
  <si>
    <t>163</t>
  </si>
  <si>
    <t>KOR-DRWI</t>
  </si>
  <si>
    <t>Ręczne korowanie drewna wielkowymiarowego iglastego i niszczenie kory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</si>
  <si>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</si>
  <si>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</si>
  <si>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</si>
  <si>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</si>
  <si>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</si>
  <si>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</si>
  <si>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</si>
  <si>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</si>
  <si>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</si>
  <si>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</si>
  <si>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</si>
  <si>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</si>
  <si>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</si>
  <si>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</si>
  <si>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</si>
  <si>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</si>
  <si>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</si>
  <si>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</si>
  <si>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</si>
  <si>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</si>
  <si>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</si>
  <si>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</si>
  <si>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</si>
  <si>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</si>
  <si>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</si>
  <si>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</si>
  <si>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</si>
  <si>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</si>
  <si>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</si>
  <si>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</si>
  <si>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</si>
  <si>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</si>
  <si>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</si>
  <si>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</si>
  <si>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</si>
  <si>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</si>
  <si>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</si>
  <si>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</si>
  <si>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</si>
  <si>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</si>
  <si>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</si>
  <si>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</si>
  <si>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</si>
  <si>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</si>
  <si>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</si>
  <si>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</si>
  <si>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</si>
  <si>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</si>
  <si>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</si>
  <si>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Lutówko w roku 2025''  składamy niniejszym ofertę na pakiet 4 tego zamówienia: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</si>
  <si>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</si>
  <si>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</si>
  <si>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</si>
  <si>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</si>
  <si>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</si>
  <si>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</si>
  <si>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</si>
  <si>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</si>
  <si>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</si>
  <si>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</si>
  <si>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</si>
  <si>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</si>
  <si>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</si>
  <si>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</si>
  <si>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, dnia</t>
  </si>
  <si>
    <t xml:space="preserve">3. Informujemy, że wybór oferty </t>
  </si>
  <si>
    <t>prowadzić do powstania u Zamawiającego obowiązku podatkowego zgodnie  z przepisami o podatku  od towarów i usług.</t>
  </si>
  <si>
    <t>Nazwa (rodzaj) towaru lub usługi, których dostawa lub świadczenie będzie prowadzić do powstania u Zamawiającego obowiązku podatkowego zgodnie z przepisami o podatku od towarów i usług (VAT):</t>
  </si>
  <si>
    <t xml:space="preserve">Wartość ww. towaru lub usługi objętego obowiązkiem podatkowym Zamawiającego bez kwoty podatku od towarów i usług (VAT) wynosi:
</t>
  </si>
  <si>
    <t>PLN</t>
  </si>
  <si>
    <t>Stawka podatku od towaru i usług (VAT), która zgodnie z naszą wiedzą będzie miała zastosowanie to</t>
  </si>
  <si>
    <t>%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</si>
  <si>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</si>
  <si>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</si>
  <si>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 xml:space="preserve">Uzasadnienie zastrzeżenia ww. informacji jako tajemnicy przedsiębiorstwa zostało załączone do naszej oferty. 
9. Wszelką korespondencję w sprawie niniejszego postępowania należy kierować na:
</t>
  </si>
  <si>
    <t>e-mail: ___________________________________________________________________</t>
  </si>
  <si>
    <t xml:space="preserve">12. Oświadczamy, że Wykonawca jest:
        </t>
  </si>
  <si>
    <t xml:space="preserve">13. Załącznikami do niniejszej oferty są: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</si>
</sst>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2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2"/>
      <color rgb="FF333333"/>
      <name val="Arial"/>
    </font>
    <font>
      <sz val="10"/>
      <color rgb="FF000000"/>
      <name val="Arial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2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8" fillId="0" borderId="0"/>
  </cellStyleXfs>
  <cellXfs count="9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8" fillId="0" borderId="0" xfId="2"/>
    <xf numFmtId="49" fontId="5" fillId="2" borderId="0" xfId="0" applyNumberFormat="1" applyFont="1" applyFill="1" applyAlignment="1">
      <alignment vertical="top"/>
    </xf>
    <xf numFmtId="0" fontId="9" fillId="2" borderId="0" xfId="0" applyFont="1" applyFill="1" applyAlignment="1">
      <alignment horizontal="left"/>
    </xf>
    <xf numFmtId="49" fontId="10" fillId="2" borderId="0" xfId="0" applyNumberFormat="1" applyFont="1" applyFill="1" applyAlignment="1">
      <alignment vertical="top"/>
    </xf>
    <xf numFmtId="0" fontId="9" fillId="0" borderId="0" xfId="0" applyFont="1" applyAlignment="1">
      <alignment horizontal="left"/>
    </xf>
    <xf numFmtId="49" fontId="11" fillId="2" borderId="0" xfId="0" applyNumberFormat="1" applyFont="1" applyFill="1" applyAlignment="1">
      <alignment vertical="top"/>
    </xf>
    <xf numFmtId="0" fontId="9" fillId="2" borderId="0" xfId="0" applyFont="1" applyFill="1"/>
    <xf numFmtId="49" fontId="12" fillId="2" borderId="0" xfId="0" applyNumberFormat="1" applyFont="1" applyFill="1" applyAlignment="1">
      <alignment vertical="center"/>
    </xf>
    <xf numFmtId="4" fontId="15" fillId="2" borderId="0" xfId="1" applyNumberFormat="1" applyFont="1" applyFill="1" applyBorder="1" applyAlignment="1" applyProtection="1">
      <alignment vertical="center"/>
    </xf>
    <xf numFmtId="4" fontId="15" fillId="2" borderId="0" xfId="1" applyNumberFormat="1" applyFont="1" applyFill="1" applyBorder="1" applyAlignment="1" applyProtection="1">
      <alignment vertical="center"/>
      <protection locked="0"/>
    </xf>
    <xf numFmtId="0" fontId="16" fillId="0" borderId="0" xfId="0" applyFont="1"/>
    <xf numFmtId="4" fontId="1" fillId="2" borderId="0" xfId="0" applyNumberFormat="1" applyFont="1" applyFill="1" applyAlignment="1">
      <alignment horizontal="left"/>
    </xf>
    <xf numFmtId="0" fontId="10" fillId="2" borderId="15" xfId="0" applyFont="1" applyFill="1" applyBorder="1" applyAlignment="1" applyProtection="1">
      <alignment horizontal="left" vertical="center"/>
      <protection locked="0"/>
    </xf>
    <xf numFmtId="0" fontId="10" fillId="2" borderId="15" xfId="0" applyFont="1" applyFill="1" applyBorder="1" applyProtection="1">
      <protection locked="0"/>
    </xf>
    <xf numFmtId="0" fontId="9" fillId="2" borderId="15" xfId="0" applyFont="1" applyFill="1" applyBorder="1" applyAlignment="1">
      <alignment horizontal="left" vertical="center"/>
    </xf>
    <xf numFmtId="4" fontId="9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vertical="center" wrapText="1"/>
    </xf>
    <xf numFmtId="0" fontId="19" fillId="0" borderId="0" xfId="0" applyFont="1"/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 applyProtection="1">
      <alignment horizontal="left" wrapText="1"/>
      <protection locked="0"/>
    </xf>
    <xf numFmtId="0" fontId="10" fillId="5" borderId="17" xfId="0" applyFont="1" applyFill="1" applyBorder="1" applyAlignment="1" applyProtection="1">
      <alignment horizontal="center" vertical="center" wrapText="1"/>
      <protection locked="0"/>
    </xf>
    <xf numFmtId="0" fontId="10" fillId="5" borderId="19" xfId="0" applyFont="1" applyFill="1" applyBorder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wrapText="1"/>
    </xf>
    <xf numFmtId="0" fontId="10" fillId="2" borderId="18" xfId="0" applyFont="1" applyFill="1" applyBorder="1" applyAlignment="1">
      <alignment horizontal="left" wrapText="1"/>
    </xf>
    <xf numFmtId="0" fontId="10" fillId="2" borderId="19" xfId="0" applyFont="1" applyFill="1" applyBorder="1" applyAlignment="1">
      <alignment horizontal="left" wrapText="1"/>
    </xf>
    <xf numFmtId="0" fontId="10" fillId="2" borderId="17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horizontal="left" vertical="top" wrapText="1"/>
    </xf>
    <xf numFmtId="0" fontId="10" fillId="2" borderId="19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left" vertical="center"/>
    </xf>
    <xf numFmtId="49" fontId="10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center" wrapText="1"/>
    </xf>
    <xf numFmtId="0" fontId="10" fillId="2" borderId="17" xfId="0" applyFont="1" applyFill="1" applyBorder="1" applyAlignment="1" applyProtection="1">
      <alignment horizontal="left" vertical="top"/>
      <protection locked="0"/>
    </xf>
    <xf numFmtId="0" fontId="10" fillId="2" borderId="18" xfId="0" applyFont="1" applyFill="1" applyBorder="1" applyAlignment="1" applyProtection="1">
      <alignment horizontal="left" vertical="top"/>
      <protection locked="0"/>
    </xf>
    <xf numFmtId="0" fontId="10" fillId="2" borderId="19" xfId="0" applyFont="1" applyFill="1" applyBorder="1" applyAlignment="1" applyProtection="1">
      <alignment horizontal="left" vertical="top"/>
      <protection locked="0"/>
    </xf>
    <xf numFmtId="0" fontId="17" fillId="3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left" wrapText="1"/>
      <protection locked="0"/>
    </xf>
    <xf numFmtId="0" fontId="10" fillId="2" borderId="15" xfId="0" applyFont="1" applyFill="1" applyBorder="1" applyAlignment="1">
      <alignment horizontal="left" vertical="center"/>
    </xf>
    <xf numFmtId="0" fontId="9" fillId="4" borderId="6" xfId="0" applyFont="1" applyFill="1" applyBorder="1" applyAlignment="1" applyProtection="1">
      <alignment horizontal="center" vertical="center" wrapText="1"/>
      <protection locked="0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0" fontId="9" fillId="4" borderId="8" xfId="0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 applyProtection="1">
      <alignment horizontal="center" vertical="center" wrapText="1"/>
      <protection locked="0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9" fillId="4" borderId="10" xfId="0" applyFont="1" applyFill="1" applyBorder="1" applyAlignment="1" applyProtection="1">
      <alignment horizontal="center" vertical="center" wrapText="1"/>
      <protection locked="0"/>
    </xf>
    <xf numFmtId="0" fontId="9" fillId="4" borderId="11" xfId="0" applyFont="1" applyFill="1" applyBorder="1" applyAlignment="1" applyProtection="1">
      <alignment horizontal="center" vertical="center" wrapText="1"/>
      <protection locked="0"/>
    </xf>
    <xf numFmtId="0" fontId="9" fillId="4" borderId="12" xfId="0" applyFont="1" applyFill="1" applyBorder="1" applyAlignment="1" applyProtection="1">
      <alignment horizontal="center" vertical="center" wrapText="1"/>
      <protection locked="0"/>
    </xf>
    <xf numFmtId="0" fontId="9" fillId="4" borderId="13" xfId="0" applyFont="1" applyFill="1" applyBorder="1" applyAlignment="1" applyProtection="1">
      <alignment horizontal="center" vertical="center" wrapText="1"/>
      <protection locked="0"/>
    </xf>
    <xf numFmtId="49" fontId="12" fillId="4" borderId="6" xfId="0" applyNumberFormat="1" applyFont="1" applyFill="1" applyBorder="1" applyAlignment="1" applyProtection="1">
      <alignment horizontal="left"/>
      <protection locked="0"/>
    </xf>
    <xf numFmtId="49" fontId="12" fillId="4" borderId="7" xfId="0" applyNumberFormat="1" applyFont="1" applyFill="1" applyBorder="1" applyAlignment="1" applyProtection="1">
      <alignment horizontal="left"/>
      <protection locked="0"/>
    </xf>
    <xf numFmtId="49" fontId="12" fillId="4" borderId="8" xfId="0" applyNumberFormat="1" applyFont="1" applyFill="1" applyBorder="1" applyAlignment="1" applyProtection="1">
      <alignment horizontal="left"/>
      <protection locked="0"/>
    </xf>
    <xf numFmtId="49" fontId="12" fillId="4" borderId="11" xfId="0" applyNumberFormat="1" applyFont="1" applyFill="1" applyBorder="1" applyAlignment="1" applyProtection="1">
      <alignment horizontal="left"/>
      <protection locked="0"/>
    </xf>
    <xf numFmtId="49" fontId="12" fillId="4" borderId="12" xfId="0" applyNumberFormat="1" applyFont="1" applyFill="1" applyBorder="1" applyAlignment="1" applyProtection="1">
      <alignment horizontal="left"/>
      <protection locked="0"/>
    </xf>
    <xf numFmtId="49" fontId="12" fillId="4" borderId="13" xfId="0" applyNumberFormat="1" applyFont="1" applyFill="1" applyBorder="1" applyAlignment="1" applyProtection="1">
      <alignment horizontal="left"/>
      <protection locked="0"/>
    </xf>
    <xf numFmtId="49" fontId="12" fillId="2" borderId="14" xfId="0" applyNumberFormat="1" applyFont="1" applyFill="1" applyBorder="1" applyAlignment="1">
      <alignment horizontal="left"/>
    </xf>
    <xf numFmtId="49" fontId="12" fillId="2" borderId="16" xfId="0" applyNumberFormat="1" applyFont="1" applyFill="1" applyBorder="1" applyAlignment="1">
      <alignment horizontal="left"/>
    </xf>
    <xf numFmtId="49" fontId="12" fillId="4" borderId="15" xfId="0" applyNumberFormat="1" applyFont="1" applyFill="1" applyBorder="1" applyAlignment="1" applyProtection="1">
      <alignment horizontal="left"/>
      <protection locked="0"/>
    </xf>
    <xf numFmtId="49" fontId="13" fillId="2" borderId="0" xfId="0" applyNumberFormat="1" applyFont="1" applyFill="1" applyAlignment="1">
      <alignment horizontal="center" vertical="center"/>
    </xf>
    <xf numFmtId="4" fontId="14" fillId="2" borderId="3" xfId="0" applyNumberFormat="1" applyFont="1" applyFill="1" applyBorder="1" applyAlignment="1">
      <alignment horizontal="right" vertical="center"/>
    </xf>
    <xf numFmtId="49" fontId="14" fillId="2" borderId="4" xfId="0" applyNumberFormat="1" applyFont="1" applyFill="1" applyBorder="1" applyAlignment="1">
      <alignment horizontal="right" vertical="center"/>
    </xf>
    <xf numFmtId="49" fontId="14" fillId="2" borderId="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0" fillId="4" borderId="17" xfId="0" applyFont="1" applyFill="1" applyBorder="1" applyAlignment="1" applyProtection="1">
      <alignment horizontal="left" vertical="center" wrapText="1"/>
      <protection locked="0"/>
    </xf>
    <xf numFmtId="0" fontId="10" fillId="4" borderId="18" xfId="0" applyFont="1" applyFill="1" applyBorder="1" applyAlignment="1" applyProtection="1">
      <alignment horizontal="left" vertical="center" wrapText="1"/>
      <protection locked="0"/>
    </xf>
    <xf numFmtId="0" fontId="10" fillId="4" borderId="19" xfId="0" applyFont="1" applyFill="1" applyBorder="1" applyAlignment="1" applyProtection="1">
      <alignment horizontal="left" vertical="center" wrapText="1"/>
      <protection locked="0"/>
    </xf>
    <xf numFmtId="0" fontId="9" fillId="2" borderId="15" xfId="0" applyFont="1" applyFill="1" applyBorder="1" applyAlignment="1" applyProtection="1">
      <alignment horizontal="center" vertical="top" wrapText="1"/>
      <protection locked="0"/>
    </xf>
    <xf numFmtId="49" fontId="18" fillId="2" borderId="15" xfId="0" applyNumberFormat="1" applyFont="1" applyFill="1" applyBorder="1" applyAlignment="1" applyProtection="1">
      <alignment horizontal="center"/>
      <protection locked="0"/>
    </xf>
    <xf numFmtId="0" fontId="9" fillId="2" borderId="0" xfId="0" applyFont="1" applyFill="1" applyAlignment="1">
      <alignment horizontal="left" vertical="center" wrapText="1"/>
    </xf>
    <xf numFmtId="0" fontId="10" fillId="2" borderId="15" xfId="0" applyFont="1" applyFill="1" applyBorder="1" applyAlignment="1" applyProtection="1">
      <alignment horizontal="center" vertical="top" wrapText="1"/>
      <protection locked="0"/>
    </xf>
    <xf numFmtId="49" fontId="17" fillId="3" borderId="2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 applyProtection="1">
      <alignment horizontal="center" vertical="top"/>
      <protection locked="0"/>
    </xf>
    <xf numFmtId="0" fontId="10" fillId="2" borderId="15" xfId="0" applyFont="1" applyFill="1" applyBorder="1" applyAlignment="1" applyProtection="1">
      <alignment horizontal="left" vertical="center"/>
      <protection locked="0"/>
    </xf>
    <xf numFmtId="49" fontId="17" fillId="3" borderId="2" xfId="0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A8A116C3-248C-466B-9C2C-CBE75C504FB5}"/>
    <cellStyle name="Walutowy" xfId="1" builtinId="4"/>
  </cellStyles>
  <dxfs count="40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3B0E1-B9F1-4D97-9353-5D17D5A28205}">
  <dimension ref="C5:E11"/>
  <sheetViews>
    <sheetView workbookViewId="0">
      <selection activeCell="C16" sqref="C16"/>
    </sheetView>
  </sheetViews>
  <sheetFormatPr defaultColWidth="9.1328125" defaultRowHeight="12.75" x14ac:dyDescent="0.35"/>
  <cols>
    <col min="1" max="4" width="9.1328125" style="11"/>
    <col min="5" max="5" width="53.1328125" style="11" bestFit="1" customWidth="1"/>
    <col min="6" max="16384" width="9.1328125" style="11"/>
  </cols>
  <sheetData>
    <row r="5" spans="3:5" x14ac:dyDescent="0.35">
      <c r="C5" s="11" t="s">
        <v>161</v>
      </c>
      <c r="E5" s="11" t="s">
        <v>162</v>
      </c>
    </row>
    <row r="6" spans="3:5" x14ac:dyDescent="0.35">
      <c r="C6" s="11" t="s">
        <v>163</v>
      </c>
      <c r="E6" s="11" t="s">
        <v>164</v>
      </c>
    </row>
    <row r="7" spans="3:5" x14ac:dyDescent="0.35">
      <c r="E7" s="11" t="s">
        <v>165</v>
      </c>
    </row>
    <row r="8" spans="3:5" x14ac:dyDescent="0.35">
      <c r="E8" s="11" t="s">
        <v>166</v>
      </c>
    </row>
    <row r="9" spans="3:5" x14ac:dyDescent="0.35">
      <c r="E9" s="11" t="s">
        <v>167</v>
      </c>
    </row>
    <row r="10" spans="3:5" x14ac:dyDescent="0.35">
      <c r="E10" s="11" t="s">
        <v>168</v>
      </c>
    </row>
    <row r="11" spans="3:5" x14ac:dyDescent="0.35">
      <c r="E11" s="11" t="s">
        <v>169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31"/>
  <sheetViews>
    <sheetView tabSelected="1" topLeftCell="A3" workbookViewId="0">
      <selection activeCell="B3" sqref="B3:E8"/>
    </sheetView>
  </sheetViews>
  <sheetFormatPr defaultColWidth="0" defaultRowHeight="12.75" zeroHeight="1" x14ac:dyDescent="0.35"/>
  <cols>
    <col min="1" max="1" width="0.1328125" customWidth="1"/>
    <col min="2" max="2" width="5.6640625" customWidth="1"/>
    <col min="3" max="3" width="7.33203125" customWidth="1"/>
    <col min="4" max="4" width="11.1328125" customWidth="1"/>
    <col min="5" max="5" width="43.86328125" customWidth="1"/>
    <col min="6" max="6" width="6.6640625" customWidth="1"/>
    <col min="7" max="7" width="10.1328125" customWidth="1"/>
    <col min="8" max="8" width="11.1328125" customWidth="1"/>
    <col min="9" max="9" width="12.6640625" customWidth="1"/>
    <col min="10" max="10" width="6.6640625" customWidth="1"/>
    <col min="11" max="11" width="9.53125" customWidth="1"/>
    <col min="12" max="12" width="9" customWidth="1"/>
    <col min="13" max="13" width="7.19921875" customWidth="1"/>
    <col min="14" max="14" width="14.53125" customWidth="1"/>
    <col min="15" max="15" width="19.796875" customWidth="1"/>
    <col min="16" max="18" width="14.53125" hidden="1" customWidth="1"/>
    <col min="19" max="19" width="0" hidden="1" customWidth="1"/>
    <col min="20" max="16384" width="8.86328125" hidden="1"/>
  </cols>
  <sheetData>
    <row r="1" spans="2:15" s="1" customFormat="1" ht="5.25" customHeight="1" x14ac:dyDescent="0.35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2:15" s="1" customFormat="1" ht="17.100000000000001" customHeight="1" x14ac:dyDescent="0.35">
      <c r="B2" s="13"/>
      <c r="C2" s="13"/>
      <c r="D2" s="13"/>
      <c r="E2" s="13"/>
      <c r="F2" s="13"/>
      <c r="G2" s="13"/>
      <c r="H2" s="13"/>
      <c r="I2" s="14" t="s">
        <v>153</v>
      </c>
      <c r="J2" s="14"/>
      <c r="K2" s="14"/>
      <c r="L2" s="14"/>
      <c r="M2" s="13"/>
      <c r="N2" s="14"/>
      <c r="O2" s="12"/>
    </row>
    <row r="3" spans="2:15" s="1" customFormat="1" ht="29" customHeight="1" x14ac:dyDescent="0.35">
      <c r="B3" s="54"/>
      <c r="C3" s="55"/>
      <c r="D3" s="55"/>
      <c r="E3" s="56"/>
      <c r="F3" s="13"/>
      <c r="G3" s="13"/>
      <c r="H3" s="13"/>
      <c r="I3" s="13"/>
      <c r="J3" s="13"/>
      <c r="K3" s="13"/>
      <c r="L3" s="13"/>
      <c r="M3" s="13"/>
      <c r="N3" s="13"/>
    </row>
    <row r="4" spans="2:15" s="1" customFormat="1" ht="2.75" customHeight="1" x14ac:dyDescent="0.35">
      <c r="B4" s="57"/>
      <c r="C4" s="58"/>
      <c r="D4" s="58"/>
      <c r="E4" s="59"/>
      <c r="F4" s="13"/>
      <c r="G4" s="13"/>
      <c r="H4" s="13"/>
      <c r="I4" s="13"/>
      <c r="J4" s="13"/>
      <c r="K4" s="13"/>
      <c r="L4" s="13"/>
      <c r="M4" s="13"/>
      <c r="N4" s="13"/>
    </row>
    <row r="5" spans="2:15" s="1" customFormat="1" ht="29" customHeight="1" x14ac:dyDescent="0.35">
      <c r="B5" s="57"/>
      <c r="C5" s="58"/>
      <c r="D5" s="58"/>
      <c r="E5" s="59"/>
      <c r="F5" s="13"/>
      <c r="G5" s="13"/>
      <c r="H5" s="13"/>
      <c r="I5" s="13"/>
      <c r="J5" s="13"/>
      <c r="K5" s="13"/>
      <c r="L5" s="13"/>
      <c r="M5" s="13"/>
      <c r="N5" s="13"/>
    </row>
    <row r="6" spans="2:15" s="1" customFormat="1" ht="2.75" customHeight="1" x14ac:dyDescent="0.35">
      <c r="B6" s="57"/>
      <c r="C6" s="58"/>
      <c r="D6" s="58"/>
      <c r="E6" s="59"/>
      <c r="F6" s="13"/>
      <c r="G6" s="13"/>
      <c r="H6" s="13"/>
      <c r="I6" s="13"/>
      <c r="J6" s="13"/>
      <c r="K6" s="13"/>
      <c r="L6" s="13"/>
      <c r="M6" s="15"/>
      <c r="N6" s="13"/>
    </row>
    <row r="7" spans="2:15" s="1" customFormat="1" ht="29" customHeight="1" x14ac:dyDescent="0.35">
      <c r="B7" s="57"/>
      <c r="C7" s="58"/>
      <c r="D7" s="58"/>
      <c r="E7" s="59"/>
      <c r="F7" s="13"/>
      <c r="G7" s="13"/>
      <c r="H7" s="13"/>
      <c r="I7" s="13"/>
      <c r="J7" s="13"/>
      <c r="K7" s="13"/>
      <c r="L7" s="13"/>
      <c r="M7" s="13"/>
      <c r="N7" s="13"/>
    </row>
    <row r="8" spans="2:15" s="1" customFormat="1" ht="5.25" customHeight="1" x14ac:dyDescent="0.35">
      <c r="B8" s="60"/>
      <c r="C8" s="61"/>
      <c r="D8" s="61"/>
      <c r="E8" s="62"/>
      <c r="F8" s="13"/>
      <c r="G8" s="13"/>
      <c r="H8" s="13"/>
      <c r="I8" s="13"/>
      <c r="J8" s="13"/>
      <c r="K8" s="13"/>
      <c r="L8" s="13"/>
      <c r="M8" s="13"/>
      <c r="N8" s="13"/>
    </row>
    <row r="9" spans="2:15" s="1" customFormat="1" ht="4.25" customHeight="1" x14ac:dyDescent="0.3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2:15" s="1" customFormat="1" ht="19.25" customHeight="1" x14ac:dyDescent="0.35">
      <c r="B10" s="16" t="s">
        <v>139</v>
      </c>
      <c r="C10" s="16"/>
      <c r="D10" s="16"/>
      <c r="E10" s="13"/>
      <c r="F10" s="13"/>
      <c r="G10" s="63"/>
      <c r="H10" s="64"/>
      <c r="I10" s="65"/>
      <c r="J10" s="69" t="s">
        <v>170</v>
      </c>
      <c r="K10" s="71"/>
      <c r="L10" s="71"/>
      <c r="M10" s="13"/>
      <c r="N10" s="13"/>
    </row>
    <row r="11" spans="2:15" s="1" customFormat="1" ht="12.5" customHeight="1" x14ac:dyDescent="0.35">
      <c r="B11" s="16"/>
      <c r="C11" s="16"/>
      <c r="D11" s="16"/>
      <c r="E11" s="13"/>
      <c r="F11" s="13"/>
      <c r="G11" s="66"/>
      <c r="H11" s="67"/>
      <c r="I11" s="68"/>
      <c r="J11" s="70"/>
      <c r="K11" s="71"/>
      <c r="L11" s="71"/>
      <c r="M11" s="17"/>
      <c r="N11" s="18"/>
    </row>
    <row r="12" spans="2:15" s="1" customFormat="1" ht="8" customHeight="1" x14ac:dyDescent="0.35">
      <c r="B12" s="13"/>
      <c r="C12" s="13"/>
      <c r="D12" s="13"/>
      <c r="E12" s="13"/>
      <c r="F12" s="13"/>
      <c r="G12" s="18"/>
      <c r="H12" s="18"/>
      <c r="I12" s="18"/>
      <c r="J12" s="18"/>
      <c r="K12" s="18"/>
      <c r="L12" s="18"/>
      <c r="M12" s="17"/>
      <c r="N12" s="18"/>
    </row>
    <row r="13" spans="2:15" s="1" customFormat="1" ht="20.25" customHeight="1" x14ac:dyDescent="0.3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2:15" s="1" customFormat="1" ht="24" customHeight="1" x14ac:dyDescent="0.35">
      <c r="B14" s="13"/>
      <c r="C14" s="13"/>
      <c r="D14" s="13"/>
      <c r="E14" s="72" t="s">
        <v>154</v>
      </c>
      <c r="F14" s="72"/>
      <c r="G14" s="72"/>
      <c r="H14" s="13"/>
      <c r="I14" s="13"/>
      <c r="J14" s="13"/>
      <c r="K14" s="13"/>
      <c r="L14" s="13"/>
      <c r="M14" s="13"/>
      <c r="N14" s="13"/>
    </row>
    <row r="15" spans="2:15" s="1" customFormat="1" ht="43.25" customHeight="1" x14ac:dyDescent="0.35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2:15" s="1" customFormat="1" ht="20.75" customHeight="1" x14ac:dyDescent="0.35">
      <c r="B16" s="77" t="s">
        <v>140</v>
      </c>
      <c r="C16" s="77"/>
      <c r="D16" s="77"/>
      <c r="E16" s="77"/>
      <c r="F16" s="77"/>
      <c r="G16" s="77"/>
      <c r="H16" s="77"/>
      <c r="I16" s="77"/>
      <c r="J16" s="13"/>
      <c r="K16" s="13"/>
      <c r="L16" s="13"/>
      <c r="M16" s="13"/>
      <c r="N16" s="13"/>
    </row>
    <row r="17" spans="2:14" s="1" customFormat="1" ht="2.75" customHeight="1" x14ac:dyDescent="0.3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2:14" s="1" customFormat="1" ht="20.75" customHeight="1" x14ac:dyDescent="0.35">
      <c r="B18" s="77" t="s">
        <v>141</v>
      </c>
      <c r="C18" s="77"/>
      <c r="D18" s="77"/>
      <c r="E18" s="77"/>
      <c r="F18" s="77"/>
      <c r="G18" s="77"/>
      <c r="H18" s="77"/>
      <c r="I18" s="77"/>
      <c r="J18" s="13"/>
      <c r="K18" s="13"/>
      <c r="L18" s="13"/>
      <c r="M18" s="13"/>
      <c r="N18" s="13"/>
    </row>
    <row r="19" spans="2:14" s="1" customFormat="1" ht="2.75" customHeight="1" x14ac:dyDescent="0.3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2:14" s="1" customFormat="1" ht="20.75" customHeight="1" x14ac:dyDescent="0.35">
      <c r="B20" s="77" t="s">
        <v>142</v>
      </c>
      <c r="C20" s="77"/>
      <c r="D20" s="77"/>
      <c r="E20" s="77"/>
      <c r="F20" s="77"/>
      <c r="G20" s="77"/>
      <c r="H20" s="77"/>
      <c r="I20" s="77"/>
      <c r="J20" s="13"/>
      <c r="K20" s="13"/>
      <c r="L20" s="13"/>
      <c r="M20" s="13"/>
      <c r="N20" s="13"/>
    </row>
    <row r="21" spans="2:14" s="1" customFormat="1" ht="2.75" customHeight="1" x14ac:dyDescent="0.3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2:14" s="1" customFormat="1" ht="20.75" customHeight="1" x14ac:dyDescent="0.35">
      <c r="B22" s="77" t="s">
        <v>143</v>
      </c>
      <c r="C22" s="77"/>
      <c r="D22" s="77"/>
      <c r="E22" s="77"/>
      <c r="F22" s="77"/>
      <c r="G22" s="77"/>
      <c r="H22" s="77"/>
      <c r="I22" s="77"/>
      <c r="J22" s="13"/>
      <c r="K22" s="13"/>
      <c r="L22" s="13"/>
      <c r="M22" s="13"/>
      <c r="N22" s="13"/>
    </row>
    <row r="23" spans="2:14" s="1" customFormat="1" ht="34.700000000000003" customHeight="1" x14ac:dyDescent="0.3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2:14" s="1" customFormat="1" ht="50.1" customHeight="1" x14ac:dyDescent="0.35">
      <c r="B24" s="78" t="s">
        <v>155</v>
      </c>
      <c r="C24" s="78"/>
      <c r="D24" s="78"/>
      <c r="E24" s="78"/>
      <c r="F24" s="78"/>
      <c r="G24" s="78"/>
      <c r="H24" s="78"/>
      <c r="I24" s="78"/>
      <c r="J24" s="78"/>
      <c r="K24" s="78"/>
      <c r="L24" s="78"/>
    </row>
    <row r="25" spans="2:14" s="1" customFormat="1" ht="2.75" customHeight="1" x14ac:dyDescent="0.35"/>
    <row r="26" spans="2:14" s="1" customFormat="1" ht="50.1" customHeight="1" x14ac:dyDescent="0.35">
      <c r="B26" s="79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</row>
    <row r="27" spans="2:14" s="1" customFormat="1" ht="29" customHeight="1" x14ac:dyDescent="0.35"/>
    <row r="28" spans="2:14" s="1" customFormat="1" ht="3.2" customHeight="1" x14ac:dyDescent="0.35"/>
    <row r="29" spans="2:14" s="1" customFormat="1" ht="3.2" customHeight="1" x14ac:dyDescent="0.35"/>
    <row r="30" spans="2:14" s="1" customFormat="1" ht="18.2" customHeight="1" x14ac:dyDescent="0.35">
      <c r="B30" s="43" t="s">
        <v>144</v>
      </c>
      <c r="C30" s="43"/>
      <c r="D30" s="43"/>
      <c r="E30" s="43"/>
      <c r="F30" s="43"/>
      <c r="G30" s="43"/>
      <c r="H30" s="43"/>
      <c r="I30" s="43"/>
      <c r="J30" s="43"/>
      <c r="K30" s="43"/>
    </row>
    <row r="31" spans="2:14" s="1" customFormat="1" ht="5.25" customHeight="1" x14ac:dyDescent="0.35"/>
    <row r="32" spans="2:14" s="1" customFormat="1" ht="45.5" customHeight="1" x14ac:dyDescent="0.35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76" t="s">
        <v>10</v>
      </c>
      <c r="M32" s="76"/>
    </row>
    <row r="33" spans="2:19" s="1" customFormat="1" ht="19.7" customHeight="1" x14ac:dyDescent="0.35">
      <c r="B33" s="5">
        <v>2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11562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29">
        <f>ROUND(I33+ K33,2)</f>
        <v>0</v>
      </c>
      <c r="M33" s="30"/>
      <c r="N33" s="13"/>
      <c r="O33" s="19" t="str">
        <f t="shared" ref="O33" si="0">IF(AND(G33&gt;0,OR(ISBLANK(H33),H33=0)),"podaj stawkę!",IF(AND(ISBLANK(G33),H33&gt;0),"usuń stawkę",""))</f>
        <v>podaj stawkę!</v>
      </c>
      <c r="P33" s="13"/>
      <c r="Q33" s="13"/>
      <c r="R33" s="20">
        <f t="shared" ref="R33" si="1">IF(O33&lt;&gt;"",1,0)</f>
        <v>1</v>
      </c>
      <c r="S33" s="13">
        <f t="shared" ref="S33" si="2">IF(J33="",1,0)</f>
        <v>0</v>
      </c>
    </row>
    <row r="34" spans="2:19" s="1" customFormat="1" ht="3.2" customHeight="1" x14ac:dyDescent="0.35"/>
    <row r="35" spans="2:19" s="1" customFormat="1" ht="18.2" customHeight="1" x14ac:dyDescent="0.35">
      <c r="B35" s="43" t="s">
        <v>145</v>
      </c>
      <c r="C35" s="43"/>
      <c r="D35" s="43"/>
      <c r="E35" s="43"/>
      <c r="F35" s="43"/>
      <c r="G35" s="43"/>
      <c r="H35" s="43"/>
      <c r="I35" s="43"/>
      <c r="J35" s="43"/>
      <c r="K35" s="43"/>
    </row>
    <row r="36" spans="2:19" s="1" customFormat="1" ht="5.25" customHeight="1" x14ac:dyDescent="0.35"/>
    <row r="37" spans="2:19" s="1" customFormat="1" ht="45.5" customHeight="1" x14ac:dyDescent="0.35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76" t="s">
        <v>10</v>
      </c>
      <c r="M37" s="76"/>
    </row>
    <row r="38" spans="2:19" s="1" customFormat="1" ht="19.7" customHeight="1" x14ac:dyDescent="0.35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5219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9">
        <f>ROUND(I38+ K38,2)</f>
        <v>0</v>
      </c>
      <c r="M38" s="30"/>
      <c r="N38" s="13"/>
      <c r="O38" s="19" t="str">
        <f t="shared" ref="O38" si="3">IF(AND(G38&gt;0,OR(ISBLANK(H38),H38=0)),"podaj stawkę!",IF(AND(ISBLANK(G38),H38&gt;0),"usuń stawkę",""))</f>
        <v>podaj stawkę!</v>
      </c>
      <c r="P38" s="13"/>
      <c r="Q38" s="13"/>
      <c r="R38" s="20">
        <f t="shared" ref="R38" si="4">IF(O38&lt;&gt;"",1,0)</f>
        <v>1</v>
      </c>
      <c r="S38" s="13">
        <f t="shared" ref="S38" si="5">IF(J38="",1,0)</f>
        <v>0</v>
      </c>
    </row>
    <row r="39" spans="2:19" s="1" customFormat="1" ht="3.2" customHeight="1" x14ac:dyDescent="0.35"/>
    <row r="40" spans="2:19" s="1" customFormat="1" ht="18.2" customHeight="1" x14ac:dyDescent="0.35">
      <c r="B40" s="43" t="s">
        <v>146</v>
      </c>
      <c r="C40" s="43"/>
      <c r="D40" s="43"/>
      <c r="E40" s="43"/>
      <c r="F40" s="43"/>
      <c r="G40" s="43"/>
      <c r="H40" s="43"/>
      <c r="I40" s="43"/>
      <c r="J40" s="43"/>
      <c r="K40" s="43"/>
    </row>
    <row r="41" spans="2:19" s="1" customFormat="1" ht="5.25" customHeight="1" x14ac:dyDescent="0.35"/>
    <row r="42" spans="2:19" s="1" customFormat="1" ht="45.5" customHeight="1" x14ac:dyDescent="0.35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76" t="s">
        <v>10</v>
      </c>
      <c r="M42" s="76"/>
    </row>
    <row r="43" spans="2:19" s="1" customFormat="1" ht="19.7" customHeight="1" x14ac:dyDescent="0.35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2374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9">
        <f>ROUND(I43+ K43,2)</f>
        <v>0</v>
      </c>
      <c r="M43" s="30"/>
      <c r="N43" s="13"/>
      <c r="O43" s="19" t="str">
        <f t="shared" ref="O43" si="6">IF(AND(G43&gt;0,OR(ISBLANK(H43),H43=0)),"podaj stawkę!",IF(AND(ISBLANK(G43),H43&gt;0),"usuń stawkę",""))</f>
        <v>podaj stawkę!</v>
      </c>
      <c r="P43" s="13"/>
      <c r="Q43" s="13"/>
      <c r="R43" s="20">
        <f t="shared" ref="R43" si="7">IF(O43&lt;&gt;"",1,0)</f>
        <v>1</v>
      </c>
      <c r="S43" s="13">
        <f t="shared" ref="S43" si="8">IF(J43="",1,0)</f>
        <v>0</v>
      </c>
    </row>
    <row r="44" spans="2:19" s="1" customFormat="1" ht="3.2" customHeight="1" x14ac:dyDescent="0.35"/>
    <row r="45" spans="2:19" s="1" customFormat="1" ht="18.2" customHeight="1" x14ac:dyDescent="0.35">
      <c r="B45" s="43" t="s">
        <v>147</v>
      </c>
      <c r="C45" s="43"/>
      <c r="D45" s="43"/>
      <c r="E45" s="43"/>
      <c r="F45" s="43"/>
      <c r="G45" s="43"/>
      <c r="H45" s="43"/>
      <c r="I45" s="43"/>
      <c r="J45" s="43"/>
      <c r="K45" s="43"/>
    </row>
    <row r="46" spans="2:19" s="1" customFormat="1" ht="5.25" customHeight="1" x14ac:dyDescent="0.35"/>
    <row r="47" spans="2:19" s="1" customFormat="1" ht="45.5" customHeight="1" x14ac:dyDescent="0.35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76" t="s">
        <v>10</v>
      </c>
      <c r="M47" s="76"/>
    </row>
    <row r="48" spans="2:19" s="1" customFormat="1" ht="19.7" customHeight="1" x14ac:dyDescent="0.35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2768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9">
        <f>ROUND(I48+ K48,2)</f>
        <v>0</v>
      </c>
      <c r="M48" s="30"/>
      <c r="N48" s="13"/>
      <c r="O48" s="19" t="str">
        <f t="shared" ref="O48" si="9">IF(AND(G48&gt;0,OR(ISBLANK(H48),H48=0)),"podaj stawkę!",IF(AND(ISBLANK(G48),H48&gt;0),"usuń stawkę",""))</f>
        <v>podaj stawkę!</v>
      </c>
      <c r="P48" s="13"/>
      <c r="Q48" s="13"/>
      <c r="R48" s="20">
        <f t="shared" ref="R48" si="10">IF(O48&lt;&gt;"",1,0)</f>
        <v>1</v>
      </c>
      <c r="S48" s="13">
        <f t="shared" ref="S48" si="11">IF(J48="",1,0)</f>
        <v>0</v>
      </c>
    </row>
    <row r="49" spans="2:19" s="1" customFormat="1" ht="9" customHeight="1" x14ac:dyDescent="0.35"/>
    <row r="50" spans="2:19" s="1" customFormat="1" ht="45.5" customHeight="1" x14ac:dyDescent="0.35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76" t="s">
        <v>10</v>
      </c>
      <c r="M50" s="76"/>
    </row>
    <row r="51" spans="2:19" s="1" customFormat="1" ht="29" customHeight="1" x14ac:dyDescent="0.35">
      <c r="B51" s="5">
        <v>6</v>
      </c>
      <c r="C51" s="6" t="s">
        <v>15</v>
      </c>
      <c r="D51" s="6" t="s">
        <v>16</v>
      </c>
      <c r="E51" s="7" t="s">
        <v>17</v>
      </c>
      <c r="F51" s="6" t="s">
        <v>18</v>
      </c>
      <c r="G51" s="8">
        <v>80</v>
      </c>
      <c r="H51" s="10">
        <v>0</v>
      </c>
      <c r="I51" s="9">
        <f t="shared" ref="I51:I89" si="12">ROUND(G51* H51,2)</f>
        <v>0</v>
      </c>
      <c r="J51" s="5">
        <v>8</v>
      </c>
      <c r="K51" s="9">
        <f t="shared" ref="K51:K89" si="13">ROUND(I51* J51/100,2)</f>
        <v>0</v>
      </c>
      <c r="L51" s="29">
        <f t="shared" ref="L51:L89" si="14">ROUND(I51+ K51,2)</f>
        <v>0</v>
      </c>
      <c r="M51" s="30"/>
      <c r="N51" s="13"/>
      <c r="O51" s="19" t="str">
        <f t="shared" ref="O51:O89" si="15">IF(AND(G51&gt;0,OR(ISBLANK(H51),H51=0)),"podaj stawkę!",IF(AND(ISBLANK(G51),H51&gt;0),"usuń stawkę",""))</f>
        <v>podaj stawkę!</v>
      </c>
      <c r="P51" s="13"/>
      <c r="Q51" s="13"/>
      <c r="R51" s="20">
        <f t="shared" ref="R51:R89" si="16">IF(O51&lt;&gt;"",1,0)</f>
        <v>1</v>
      </c>
      <c r="S51" s="13">
        <f t="shared" ref="S51:S89" si="17">IF(J51="",1,0)</f>
        <v>0</v>
      </c>
    </row>
    <row r="52" spans="2:19" s="1" customFormat="1" ht="19.7" customHeight="1" x14ac:dyDescent="0.35">
      <c r="B52" s="5">
        <v>7</v>
      </c>
      <c r="C52" s="6" t="s">
        <v>19</v>
      </c>
      <c r="D52" s="6" t="s">
        <v>20</v>
      </c>
      <c r="E52" s="7" t="s">
        <v>21</v>
      </c>
      <c r="F52" s="6" t="s">
        <v>18</v>
      </c>
      <c r="G52" s="8">
        <v>80</v>
      </c>
      <c r="H52" s="10">
        <v>0</v>
      </c>
      <c r="I52" s="9">
        <f t="shared" si="12"/>
        <v>0</v>
      </c>
      <c r="J52" s="5">
        <v>8</v>
      </c>
      <c r="K52" s="9">
        <f t="shared" si="13"/>
        <v>0</v>
      </c>
      <c r="L52" s="29">
        <f t="shared" si="14"/>
        <v>0</v>
      </c>
      <c r="M52" s="30"/>
      <c r="N52" s="13"/>
      <c r="O52" s="19" t="str">
        <f t="shared" si="15"/>
        <v>podaj stawkę!</v>
      </c>
      <c r="P52" s="13"/>
      <c r="Q52" s="13"/>
      <c r="R52" s="20">
        <f t="shared" si="16"/>
        <v>1</v>
      </c>
      <c r="S52" s="13">
        <f t="shared" si="17"/>
        <v>0</v>
      </c>
    </row>
    <row r="53" spans="2:19" s="1" customFormat="1" ht="38.85" customHeight="1" x14ac:dyDescent="0.35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17.350000000000001</v>
      </c>
      <c r="H53" s="10">
        <v>0</v>
      </c>
      <c r="I53" s="9">
        <f t="shared" si="12"/>
        <v>0</v>
      </c>
      <c r="J53" s="5">
        <v>8</v>
      </c>
      <c r="K53" s="9">
        <f t="shared" si="13"/>
        <v>0</v>
      </c>
      <c r="L53" s="29">
        <f t="shared" si="14"/>
        <v>0</v>
      </c>
      <c r="M53" s="30"/>
      <c r="N53" s="13"/>
      <c r="O53" s="19" t="str">
        <f t="shared" si="15"/>
        <v>podaj stawkę!</v>
      </c>
      <c r="P53" s="13"/>
      <c r="Q53" s="13"/>
      <c r="R53" s="20">
        <f t="shared" si="16"/>
        <v>1</v>
      </c>
      <c r="S53" s="13">
        <f t="shared" si="17"/>
        <v>0</v>
      </c>
    </row>
    <row r="54" spans="2:19" s="1" customFormat="1" ht="19.7" customHeight="1" x14ac:dyDescent="0.35">
      <c r="B54" s="5">
        <v>9</v>
      </c>
      <c r="C54" s="6" t="s">
        <v>26</v>
      </c>
      <c r="D54" s="6" t="s">
        <v>27</v>
      </c>
      <c r="E54" s="7" t="s">
        <v>28</v>
      </c>
      <c r="F54" s="6" t="s">
        <v>29</v>
      </c>
      <c r="G54" s="8">
        <v>13.66</v>
      </c>
      <c r="H54" s="10">
        <v>0</v>
      </c>
      <c r="I54" s="9">
        <f t="shared" si="12"/>
        <v>0</v>
      </c>
      <c r="J54" s="5">
        <v>8</v>
      </c>
      <c r="K54" s="9">
        <f t="shared" si="13"/>
        <v>0</v>
      </c>
      <c r="L54" s="29">
        <f t="shared" si="14"/>
        <v>0</v>
      </c>
      <c r="M54" s="30"/>
      <c r="N54" s="13"/>
      <c r="O54" s="19" t="str">
        <f t="shared" si="15"/>
        <v>podaj stawkę!</v>
      </c>
      <c r="P54" s="13"/>
      <c r="Q54" s="13"/>
      <c r="R54" s="20">
        <f t="shared" si="16"/>
        <v>1</v>
      </c>
      <c r="S54" s="13">
        <f t="shared" si="17"/>
        <v>0</v>
      </c>
    </row>
    <row r="55" spans="2:19" s="1" customFormat="1" ht="19.7" customHeight="1" x14ac:dyDescent="0.35">
      <c r="B55" s="5">
        <v>10</v>
      </c>
      <c r="C55" s="6" t="s">
        <v>30</v>
      </c>
      <c r="D55" s="6" t="s">
        <v>31</v>
      </c>
      <c r="E55" s="7" t="s">
        <v>32</v>
      </c>
      <c r="F55" s="6" t="s">
        <v>29</v>
      </c>
      <c r="G55" s="8">
        <v>3.3</v>
      </c>
      <c r="H55" s="10">
        <v>0</v>
      </c>
      <c r="I55" s="9">
        <f t="shared" si="12"/>
        <v>0</v>
      </c>
      <c r="J55" s="5">
        <v>8</v>
      </c>
      <c r="K55" s="9">
        <f t="shared" si="13"/>
        <v>0</v>
      </c>
      <c r="L55" s="29">
        <f t="shared" si="14"/>
        <v>0</v>
      </c>
      <c r="M55" s="30"/>
      <c r="N55" s="13"/>
      <c r="O55" s="19" t="str">
        <f t="shared" si="15"/>
        <v>podaj stawkę!</v>
      </c>
      <c r="P55" s="13"/>
      <c r="Q55" s="13"/>
      <c r="R55" s="20">
        <f t="shared" si="16"/>
        <v>1</v>
      </c>
      <c r="S55" s="13">
        <f t="shared" si="17"/>
        <v>0</v>
      </c>
    </row>
    <row r="56" spans="2:19" s="1" customFormat="1" ht="29" customHeight="1" x14ac:dyDescent="0.35">
      <c r="B56" s="5">
        <v>11</v>
      </c>
      <c r="C56" s="6" t="s">
        <v>33</v>
      </c>
      <c r="D56" s="6" t="s">
        <v>34</v>
      </c>
      <c r="E56" s="7" t="s">
        <v>35</v>
      </c>
      <c r="F56" s="6" t="s">
        <v>36</v>
      </c>
      <c r="G56" s="8">
        <v>69.599999999999994</v>
      </c>
      <c r="H56" s="10">
        <v>0</v>
      </c>
      <c r="I56" s="9">
        <f t="shared" si="12"/>
        <v>0</v>
      </c>
      <c r="J56" s="5">
        <v>8</v>
      </c>
      <c r="K56" s="9">
        <f t="shared" si="13"/>
        <v>0</v>
      </c>
      <c r="L56" s="29">
        <f t="shared" si="14"/>
        <v>0</v>
      </c>
      <c r="M56" s="30"/>
      <c r="N56" s="13"/>
      <c r="O56" s="19" t="str">
        <f t="shared" si="15"/>
        <v>podaj stawkę!</v>
      </c>
      <c r="P56" s="13"/>
      <c r="Q56" s="13"/>
      <c r="R56" s="20">
        <f t="shared" si="16"/>
        <v>1</v>
      </c>
      <c r="S56" s="13">
        <f t="shared" si="17"/>
        <v>0</v>
      </c>
    </row>
    <row r="57" spans="2:19" s="1" customFormat="1" ht="29" customHeight="1" x14ac:dyDescent="0.35">
      <c r="B57" s="5">
        <v>12</v>
      </c>
      <c r="C57" s="6" t="s">
        <v>37</v>
      </c>
      <c r="D57" s="6" t="s">
        <v>38</v>
      </c>
      <c r="E57" s="7" t="s">
        <v>39</v>
      </c>
      <c r="F57" s="6" t="s">
        <v>36</v>
      </c>
      <c r="G57" s="8">
        <v>33.99</v>
      </c>
      <c r="H57" s="10">
        <v>0</v>
      </c>
      <c r="I57" s="9">
        <f t="shared" si="12"/>
        <v>0</v>
      </c>
      <c r="J57" s="5">
        <v>8</v>
      </c>
      <c r="K57" s="9">
        <f t="shared" si="13"/>
        <v>0</v>
      </c>
      <c r="L57" s="29">
        <f t="shared" si="14"/>
        <v>0</v>
      </c>
      <c r="M57" s="30"/>
      <c r="N57" s="13"/>
      <c r="O57" s="19" t="str">
        <f t="shared" si="15"/>
        <v>podaj stawkę!</v>
      </c>
      <c r="P57" s="13"/>
      <c r="Q57" s="13"/>
      <c r="R57" s="20">
        <f t="shared" si="16"/>
        <v>1</v>
      </c>
      <c r="S57" s="13">
        <f t="shared" si="17"/>
        <v>0</v>
      </c>
    </row>
    <row r="58" spans="2:19" s="1" customFormat="1" ht="19.7" customHeight="1" x14ac:dyDescent="0.35">
      <c r="B58" s="5">
        <v>13</v>
      </c>
      <c r="C58" s="6" t="s">
        <v>40</v>
      </c>
      <c r="D58" s="6" t="s">
        <v>41</v>
      </c>
      <c r="E58" s="7" t="s">
        <v>42</v>
      </c>
      <c r="F58" s="6" t="s">
        <v>36</v>
      </c>
      <c r="G58" s="8">
        <v>12.8</v>
      </c>
      <c r="H58" s="10">
        <v>0</v>
      </c>
      <c r="I58" s="9">
        <f t="shared" si="12"/>
        <v>0</v>
      </c>
      <c r="J58" s="5">
        <v>8</v>
      </c>
      <c r="K58" s="9">
        <f t="shared" si="13"/>
        <v>0</v>
      </c>
      <c r="L58" s="29">
        <f t="shared" si="14"/>
        <v>0</v>
      </c>
      <c r="M58" s="30"/>
      <c r="N58" s="13"/>
      <c r="O58" s="19" t="str">
        <f t="shared" si="15"/>
        <v>podaj stawkę!</v>
      </c>
      <c r="P58" s="13"/>
      <c r="Q58" s="13"/>
      <c r="R58" s="20">
        <f t="shared" si="16"/>
        <v>1</v>
      </c>
      <c r="S58" s="13">
        <f t="shared" si="17"/>
        <v>0</v>
      </c>
    </row>
    <row r="59" spans="2:19" s="1" customFormat="1" ht="19.7" customHeight="1" x14ac:dyDescent="0.35">
      <c r="B59" s="5">
        <v>14</v>
      </c>
      <c r="C59" s="6" t="s">
        <v>43</v>
      </c>
      <c r="D59" s="6" t="s">
        <v>44</v>
      </c>
      <c r="E59" s="7" t="s">
        <v>45</v>
      </c>
      <c r="F59" s="6" t="s">
        <v>14</v>
      </c>
      <c r="G59" s="8">
        <v>147.80000000000001</v>
      </c>
      <c r="H59" s="10">
        <v>0</v>
      </c>
      <c r="I59" s="9">
        <f t="shared" si="12"/>
        <v>0</v>
      </c>
      <c r="J59" s="5">
        <v>8</v>
      </c>
      <c r="K59" s="9">
        <f t="shared" si="13"/>
        <v>0</v>
      </c>
      <c r="L59" s="29">
        <f t="shared" si="14"/>
        <v>0</v>
      </c>
      <c r="M59" s="30"/>
      <c r="N59" s="13"/>
      <c r="O59" s="19" t="str">
        <f t="shared" si="15"/>
        <v>podaj stawkę!</v>
      </c>
      <c r="P59" s="13"/>
      <c r="Q59" s="13"/>
      <c r="R59" s="20">
        <f t="shared" si="16"/>
        <v>1</v>
      </c>
      <c r="S59" s="13">
        <f t="shared" si="17"/>
        <v>0</v>
      </c>
    </row>
    <row r="60" spans="2:19" s="1" customFormat="1" ht="19.7" customHeight="1" x14ac:dyDescent="0.35">
      <c r="B60" s="5">
        <v>15</v>
      </c>
      <c r="C60" s="6" t="s">
        <v>46</v>
      </c>
      <c r="D60" s="6" t="s">
        <v>47</v>
      </c>
      <c r="E60" s="7" t="s">
        <v>48</v>
      </c>
      <c r="F60" s="6" t="s">
        <v>29</v>
      </c>
      <c r="G60" s="8">
        <v>117.14</v>
      </c>
      <c r="H60" s="10">
        <v>0</v>
      </c>
      <c r="I60" s="9">
        <f t="shared" si="12"/>
        <v>0</v>
      </c>
      <c r="J60" s="5">
        <v>8</v>
      </c>
      <c r="K60" s="9">
        <f t="shared" si="13"/>
        <v>0</v>
      </c>
      <c r="L60" s="29">
        <f t="shared" si="14"/>
        <v>0</v>
      </c>
      <c r="M60" s="30"/>
      <c r="N60" s="13"/>
      <c r="O60" s="19" t="str">
        <f t="shared" si="15"/>
        <v>podaj stawkę!</v>
      </c>
      <c r="P60" s="13"/>
      <c r="Q60" s="13"/>
      <c r="R60" s="20">
        <f t="shared" si="16"/>
        <v>1</v>
      </c>
      <c r="S60" s="13">
        <f t="shared" si="17"/>
        <v>0</v>
      </c>
    </row>
    <row r="61" spans="2:19" s="1" customFormat="1" ht="29" customHeight="1" x14ac:dyDescent="0.35">
      <c r="B61" s="5">
        <v>16</v>
      </c>
      <c r="C61" s="6" t="s">
        <v>49</v>
      </c>
      <c r="D61" s="6" t="s">
        <v>50</v>
      </c>
      <c r="E61" s="7" t="s">
        <v>51</v>
      </c>
      <c r="F61" s="6" t="s">
        <v>29</v>
      </c>
      <c r="G61" s="8">
        <v>22.47</v>
      </c>
      <c r="H61" s="10">
        <v>0</v>
      </c>
      <c r="I61" s="9">
        <f t="shared" si="12"/>
        <v>0</v>
      </c>
      <c r="J61" s="5">
        <v>8</v>
      </c>
      <c r="K61" s="9">
        <f t="shared" si="13"/>
        <v>0</v>
      </c>
      <c r="L61" s="29">
        <f t="shared" si="14"/>
        <v>0</v>
      </c>
      <c r="M61" s="30"/>
      <c r="N61" s="13"/>
      <c r="O61" s="19" t="str">
        <f t="shared" si="15"/>
        <v>podaj stawkę!</v>
      </c>
      <c r="P61" s="13"/>
      <c r="Q61" s="13"/>
      <c r="R61" s="20">
        <f t="shared" si="16"/>
        <v>1</v>
      </c>
      <c r="S61" s="13">
        <f t="shared" si="17"/>
        <v>0</v>
      </c>
    </row>
    <row r="62" spans="2:19" s="1" customFormat="1" ht="19.7" customHeight="1" x14ac:dyDescent="0.35">
      <c r="B62" s="5">
        <v>17</v>
      </c>
      <c r="C62" s="6" t="s">
        <v>52</v>
      </c>
      <c r="D62" s="6" t="s">
        <v>53</v>
      </c>
      <c r="E62" s="7" t="s">
        <v>54</v>
      </c>
      <c r="F62" s="6" t="s">
        <v>29</v>
      </c>
      <c r="G62" s="8">
        <v>140.28</v>
      </c>
      <c r="H62" s="10">
        <v>0</v>
      </c>
      <c r="I62" s="9">
        <f t="shared" si="12"/>
        <v>0</v>
      </c>
      <c r="J62" s="5">
        <v>8</v>
      </c>
      <c r="K62" s="9">
        <f t="shared" si="13"/>
        <v>0</v>
      </c>
      <c r="L62" s="29">
        <f t="shared" si="14"/>
        <v>0</v>
      </c>
      <c r="M62" s="30"/>
      <c r="N62" s="13"/>
      <c r="O62" s="19" t="str">
        <f t="shared" si="15"/>
        <v>podaj stawkę!</v>
      </c>
      <c r="P62" s="13"/>
      <c r="Q62" s="13"/>
      <c r="R62" s="20">
        <f t="shared" si="16"/>
        <v>1</v>
      </c>
      <c r="S62" s="13">
        <f t="shared" si="17"/>
        <v>0</v>
      </c>
    </row>
    <row r="63" spans="2:19" s="1" customFormat="1" ht="29" customHeight="1" x14ac:dyDescent="0.35">
      <c r="B63" s="5">
        <v>18</v>
      </c>
      <c r="C63" s="6" t="s">
        <v>55</v>
      </c>
      <c r="D63" s="6" t="s">
        <v>56</v>
      </c>
      <c r="E63" s="7" t="s">
        <v>57</v>
      </c>
      <c r="F63" s="6" t="s">
        <v>25</v>
      </c>
      <c r="G63" s="8">
        <v>66</v>
      </c>
      <c r="H63" s="10">
        <v>0</v>
      </c>
      <c r="I63" s="9">
        <f t="shared" si="12"/>
        <v>0</v>
      </c>
      <c r="J63" s="5">
        <v>8</v>
      </c>
      <c r="K63" s="9">
        <f t="shared" si="13"/>
        <v>0</v>
      </c>
      <c r="L63" s="29">
        <f t="shared" si="14"/>
        <v>0</v>
      </c>
      <c r="M63" s="30"/>
      <c r="N63" s="13"/>
      <c r="O63" s="19" t="str">
        <f t="shared" si="15"/>
        <v>podaj stawkę!</v>
      </c>
      <c r="P63" s="13"/>
      <c r="Q63" s="13"/>
      <c r="R63" s="20">
        <f t="shared" si="16"/>
        <v>1</v>
      </c>
      <c r="S63" s="13">
        <f t="shared" si="17"/>
        <v>0</v>
      </c>
    </row>
    <row r="64" spans="2:19" s="1" customFormat="1" ht="29" customHeight="1" x14ac:dyDescent="0.35">
      <c r="B64" s="5">
        <v>19</v>
      </c>
      <c r="C64" s="6" t="s">
        <v>58</v>
      </c>
      <c r="D64" s="6" t="s">
        <v>59</v>
      </c>
      <c r="E64" s="7" t="s">
        <v>60</v>
      </c>
      <c r="F64" s="6" t="s">
        <v>25</v>
      </c>
      <c r="G64" s="8">
        <v>44.57</v>
      </c>
      <c r="H64" s="10">
        <v>0</v>
      </c>
      <c r="I64" s="9">
        <f t="shared" si="12"/>
        <v>0</v>
      </c>
      <c r="J64" s="5">
        <v>8</v>
      </c>
      <c r="K64" s="9">
        <f t="shared" si="13"/>
        <v>0</v>
      </c>
      <c r="L64" s="29">
        <f t="shared" si="14"/>
        <v>0</v>
      </c>
      <c r="M64" s="30"/>
      <c r="N64" s="13"/>
      <c r="O64" s="19" t="str">
        <f t="shared" si="15"/>
        <v>podaj stawkę!</v>
      </c>
      <c r="P64" s="13"/>
      <c r="Q64" s="13"/>
      <c r="R64" s="20">
        <f t="shared" si="16"/>
        <v>1</v>
      </c>
      <c r="S64" s="13">
        <f t="shared" si="17"/>
        <v>0</v>
      </c>
    </row>
    <row r="65" spans="2:19" s="1" customFormat="1" ht="29" customHeight="1" x14ac:dyDescent="0.35">
      <c r="B65" s="5">
        <v>20</v>
      </c>
      <c r="C65" s="6" t="s">
        <v>61</v>
      </c>
      <c r="D65" s="6" t="s">
        <v>62</v>
      </c>
      <c r="E65" s="7" t="s">
        <v>63</v>
      </c>
      <c r="F65" s="6" t="s">
        <v>25</v>
      </c>
      <c r="G65" s="8">
        <v>11</v>
      </c>
      <c r="H65" s="10">
        <v>0</v>
      </c>
      <c r="I65" s="9">
        <f t="shared" si="12"/>
        <v>0</v>
      </c>
      <c r="J65" s="5">
        <v>8</v>
      </c>
      <c r="K65" s="9">
        <f t="shared" si="13"/>
        <v>0</v>
      </c>
      <c r="L65" s="29">
        <f t="shared" si="14"/>
        <v>0</v>
      </c>
      <c r="M65" s="30"/>
      <c r="N65" s="13"/>
      <c r="O65" s="19" t="str">
        <f t="shared" si="15"/>
        <v>podaj stawkę!</v>
      </c>
      <c r="P65" s="13"/>
      <c r="Q65" s="13"/>
      <c r="R65" s="20">
        <f t="shared" si="16"/>
        <v>1</v>
      </c>
      <c r="S65" s="13">
        <f t="shared" si="17"/>
        <v>0</v>
      </c>
    </row>
    <row r="66" spans="2:19" s="1" customFormat="1" ht="19.7" customHeight="1" x14ac:dyDescent="0.35">
      <c r="B66" s="5">
        <v>21</v>
      </c>
      <c r="C66" s="6" t="s">
        <v>64</v>
      </c>
      <c r="D66" s="6" t="s">
        <v>65</v>
      </c>
      <c r="E66" s="7" t="s">
        <v>66</v>
      </c>
      <c r="F66" s="6" t="s">
        <v>25</v>
      </c>
      <c r="G66" s="8">
        <v>14.46</v>
      </c>
      <c r="H66" s="10">
        <v>0</v>
      </c>
      <c r="I66" s="9">
        <f t="shared" si="12"/>
        <v>0</v>
      </c>
      <c r="J66" s="5">
        <v>8</v>
      </c>
      <c r="K66" s="9">
        <f t="shared" si="13"/>
        <v>0</v>
      </c>
      <c r="L66" s="29">
        <f t="shared" si="14"/>
        <v>0</v>
      </c>
      <c r="M66" s="30"/>
      <c r="N66" s="13"/>
      <c r="O66" s="19" t="str">
        <f t="shared" si="15"/>
        <v>podaj stawkę!</v>
      </c>
      <c r="P66" s="13"/>
      <c r="Q66" s="13"/>
      <c r="R66" s="20">
        <f t="shared" si="16"/>
        <v>1</v>
      </c>
      <c r="S66" s="13">
        <f t="shared" si="17"/>
        <v>0</v>
      </c>
    </row>
    <row r="67" spans="2:19" s="1" customFormat="1" ht="19.7" customHeight="1" x14ac:dyDescent="0.35">
      <c r="B67" s="5">
        <v>22</v>
      </c>
      <c r="C67" s="6" t="s">
        <v>67</v>
      </c>
      <c r="D67" s="6" t="s">
        <v>68</v>
      </c>
      <c r="E67" s="7" t="s">
        <v>69</v>
      </c>
      <c r="F67" s="6" t="s">
        <v>25</v>
      </c>
      <c r="G67" s="8">
        <v>66.099999999999994</v>
      </c>
      <c r="H67" s="10">
        <v>0</v>
      </c>
      <c r="I67" s="9">
        <f t="shared" si="12"/>
        <v>0</v>
      </c>
      <c r="J67" s="5">
        <v>8</v>
      </c>
      <c r="K67" s="9">
        <f t="shared" si="13"/>
        <v>0</v>
      </c>
      <c r="L67" s="29">
        <f t="shared" si="14"/>
        <v>0</v>
      </c>
      <c r="M67" s="30"/>
      <c r="N67" s="13"/>
      <c r="O67" s="19" t="str">
        <f t="shared" si="15"/>
        <v>podaj stawkę!</v>
      </c>
      <c r="P67" s="13"/>
      <c r="Q67" s="13"/>
      <c r="R67" s="20">
        <f t="shared" si="16"/>
        <v>1</v>
      </c>
      <c r="S67" s="13">
        <f t="shared" si="17"/>
        <v>0</v>
      </c>
    </row>
    <row r="68" spans="2:19" s="1" customFormat="1" ht="29" customHeight="1" x14ac:dyDescent="0.35">
      <c r="B68" s="5">
        <v>23</v>
      </c>
      <c r="C68" s="6" t="s">
        <v>70</v>
      </c>
      <c r="D68" s="6" t="s">
        <v>71</v>
      </c>
      <c r="E68" s="7" t="s">
        <v>72</v>
      </c>
      <c r="F68" s="6" t="s">
        <v>25</v>
      </c>
      <c r="G68" s="8">
        <v>39.049999999999997</v>
      </c>
      <c r="H68" s="10">
        <v>0</v>
      </c>
      <c r="I68" s="9">
        <f t="shared" si="12"/>
        <v>0</v>
      </c>
      <c r="J68" s="5">
        <v>8</v>
      </c>
      <c r="K68" s="9">
        <f t="shared" si="13"/>
        <v>0</v>
      </c>
      <c r="L68" s="29">
        <f t="shared" si="14"/>
        <v>0</v>
      </c>
      <c r="M68" s="30"/>
      <c r="N68" s="13"/>
      <c r="O68" s="19" t="str">
        <f t="shared" si="15"/>
        <v>podaj stawkę!</v>
      </c>
      <c r="P68" s="13"/>
      <c r="Q68" s="13"/>
      <c r="R68" s="20">
        <f t="shared" si="16"/>
        <v>1</v>
      </c>
      <c r="S68" s="13">
        <f t="shared" si="17"/>
        <v>0</v>
      </c>
    </row>
    <row r="69" spans="2:19" s="1" customFormat="1" ht="29" customHeight="1" x14ac:dyDescent="0.35">
      <c r="B69" s="5">
        <v>24</v>
      </c>
      <c r="C69" s="6" t="s">
        <v>73</v>
      </c>
      <c r="D69" s="6" t="s">
        <v>74</v>
      </c>
      <c r="E69" s="7" t="s">
        <v>75</v>
      </c>
      <c r="F69" s="6" t="s">
        <v>29</v>
      </c>
      <c r="G69" s="8">
        <v>7</v>
      </c>
      <c r="H69" s="10">
        <v>0</v>
      </c>
      <c r="I69" s="9">
        <f t="shared" si="12"/>
        <v>0</v>
      </c>
      <c r="J69" s="5">
        <v>8</v>
      </c>
      <c r="K69" s="9">
        <f t="shared" si="13"/>
        <v>0</v>
      </c>
      <c r="L69" s="29">
        <f t="shared" si="14"/>
        <v>0</v>
      </c>
      <c r="M69" s="30"/>
      <c r="N69" s="13"/>
      <c r="O69" s="19" t="str">
        <f t="shared" si="15"/>
        <v>podaj stawkę!</v>
      </c>
      <c r="P69" s="13"/>
      <c r="Q69" s="13"/>
      <c r="R69" s="20">
        <f t="shared" si="16"/>
        <v>1</v>
      </c>
      <c r="S69" s="13">
        <f t="shared" si="17"/>
        <v>0</v>
      </c>
    </row>
    <row r="70" spans="2:19" s="1" customFormat="1" ht="19.7" customHeight="1" x14ac:dyDescent="0.35">
      <c r="B70" s="5">
        <v>25</v>
      </c>
      <c r="C70" s="6" t="s">
        <v>76</v>
      </c>
      <c r="D70" s="6" t="s">
        <v>77</v>
      </c>
      <c r="E70" s="7" t="s">
        <v>78</v>
      </c>
      <c r="F70" s="6" t="s">
        <v>29</v>
      </c>
      <c r="G70" s="8">
        <v>0.26</v>
      </c>
      <c r="H70" s="10">
        <v>0</v>
      </c>
      <c r="I70" s="9">
        <f t="shared" si="12"/>
        <v>0</v>
      </c>
      <c r="J70" s="5">
        <v>8</v>
      </c>
      <c r="K70" s="9">
        <f t="shared" si="13"/>
        <v>0</v>
      </c>
      <c r="L70" s="29">
        <f t="shared" si="14"/>
        <v>0</v>
      </c>
      <c r="M70" s="30"/>
      <c r="N70" s="13"/>
      <c r="O70" s="19" t="str">
        <f t="shared" si="15"/>
        <v>podaj stawkę!</v>
      </c>
      <c r="P70" s="13"/>
      <c r="Q70" s="13"/>
      <c r="R70" s="20">
        <f t="shared" si="16"/>
        <v>1</v>
      </c>
      <c r="S70" s="13">
        <f t="shared" si="17"/>
        <v>0</v>
      </c>
    </row>
    <row r="71" spans="2:19" s="1" customFormat="1" ht="19.7" customHeight="1" x14ac:dyDescent="0.35">
      <c r="B71" s="5">
        <v>26</v>
      </c>
      <c r="C71" s="6" t="s">
        <v>79</v>
      </c>
      <c r="D71" s="6" t="s">
        <v>80</v>
      </c>
      <c r="E71" s="7" t="s">
        <v>81</v>
      </c>
      <c r="F71" s="6" t="s">
        <v>82</v>
      </c>
      <c r="G71" s="8">
        <v>80.7</v>
      </c>
      <c r="H71" s="10">
        <v>0</v>
      </c>
      <c r="I71" s="9">
        <f t="shared" si="12"/>
        <v>0</v>
      </c>
      <c r="J71" s="5">
        <v>23</v>
      </c>
      <c r="K71" s="9">
        <f t="shared" si="13"/>
        <v>0</v>
      </c>
      <c r="L71" s="29">
        <f t="shared" si="14"/>
        <v>0</v>
      </c>
      <c r="M71" s="30"/>
      <c r="N71" s="13"/>
      <c r="O71" s="19" t="str">
        <f t="shared" si="15"/>
        <v>podaj stawkę!</v>
      </c>
      <c r="P71" s="13"/>
      <c r="Q71" s="13"/>
      <c r="R71" s="20">
        <f t="shared" si="16"/>
        <v>1</v>
      </c>
      <c r="S71" s="13">
        <f t="shared" si="17"/>
        <v>0</v>
      </c>
    </row>
    <row r="72" spans="2:19" s="1" customFormat="1" ht="19.7" customHeight="1" x14ac:dyDescent="0.35">
      <c r="B72" s="5">
        <v>27</v>
      </c>
      <c r="C72" s="6" t="s">
        <v>83</v>
      </c>
      <c r="D72" s="6" t="s">
        <v>84</v>
      </c>
      <c r="E72" s="7" t="s">
        <v>85</v>
      </c>
      <c r="F72" s="6" t="s">
        <v>82</v>
      </c>
      <c r="G72" s="8">
        <v>7.61</v>
      </c>
      <c r="H72" s="10">
        <v>0</v>
      </c>
      <c r="I72" s="9">
        <f t="shared" si="12"/>
        <v>0</v>
      </c>
      <c r="J72" s="5">
        <v>23</v>
      </c>
      <c r="K72" s="9">
        <f t="shared" si="13"/>
        <v>0</v>
      </c>
      <c r="L72" s="29">
        <f t="shared" si="14"/>
        <v>0</v>
      </c>
      <c r="M72" s="30"/>
      <c r="N72" s="13"/>
      <c r="O72" s="19" t="str">
        <f t="shared" si="15"/>
        <v>podaj stawkę!</v>
      </c>
      <c r="P72" s="13"/>
      <c r="Q72" s="13"/>
      <c r="R72" s="20">
        <f t="shared" si="16"/>
        <v>1</v>
      </c>
      <c r="S72" s="13">
        <f t="shared" si="17"/>
        <v>0</v>
      </c>
    </row>
    <row r="73" spans="2:19" s="1" customFormat="1" ht="19.7" customHeight="1" x14ac:dyDescent="0.35">
      <c r="B73" s="5">
        <v>28</v>
      </c>
      <c r="C73" s="6" t="s">
        <v>86</v>
      </c>
      <c r="D73" s="6" t="s">
        <v>87</v>
      </c>
      <c r="E73" s="7" t="s">
        <v>88</v>
      </c>
      <c r="F73" s="6" t="s">
        <v>89</v>
      </c>
      <c r="G73" s="8">
        <v>190</v>
      </c>
      <c r="H73" s="10">
        <v>0</v>
      </c>
      <c r="I73" s="9">
        <f t="shared" si="12"/>
        <v>0</v>
      </c>
      <c r="J73" s="5">
        <v>23</v>
      </c>
      <c r="K73" s="9">
        <f t="shared" si="13"/>
        <v>0</v>
      </c>
      <c r="L73" s="29">
        <f t="shared" si="14"/>
        <v>0</v>
      </c>
      <c r="M73" s="30"/>
      <c r="N73" s="13"/>
      <c r="O73" s="19" t="str">
        <f t="shared" si="15"/>
        <v>podaj stawkę!</v>
      </c>
      <c r="P73" s="13"/>
      <c r="Q73" s="13"/>
      <c r="R73" s="20">
        <f t="shared" si="16"/>
        <v>1</v>
      </c>
      <c r="S73" s="13">
        <f t="shared" si="17"/>
        <v>0</v>
      </c>
    </row>
    <row r="74" spans="2:19" s="1" customFormat="1" ht="19.7" customHeight="1" x14ac:dyDescent="0.35">
      <c r="B74" s="5">
        <v>29</v>
      </c>
      <c r="C74" s="6" t="s">
        <v>90</v>
      </c>
      <c r="D74" s="6" t="s">
        <v>91</v>
      </c>
      <c r="E74" s="7" t="s">
        <v>92</v>
      </c>
      <c r="F74" s="6" t="s">
        <v>93</v>
      </c>
      <c r="G74" s="8">
        <v>850</v>
      </c>
      <c r="H74" s="10">
        <v>0</v>
      </c>
      <c r="I74" s="9">
        <f t="shared" si="12"/>
        <v>0</v>
      </c>
      <c r="J74" s="5">
        <v>8</v>
      </c>
      <c r="K74" s="9">
        <f t="shared" si="13"/>
        <v>0</v>
      </c>
      <c r="L74" s="29">
        <f t="shared" si="14"/>
        <v>0</v>
      </c>
      <c r="M74" s="30"/>
      <c r="N74" s="13"/>
      <c r="O74" s="19" t="str">
        <f t="shared" si="15"/>
        <v>podaj stawkę!</v>
      </c>
      <c r="P74" s="13"/>
      <c r="Q74" s="13"/>
      <c r="R74" s="20">
        <f t="shared" si="16"/>
        <v>1</v>
      </c>
      <c r="S74" s="13">
        <f t="shared" si="17"/>
        <v>0</v>
      </c>
    </row>
    <row r="75" spans="2:19" s="1" customFormat="1" ht="19.7" customHeight="1" x14ac:dyDescent="0.35">
      <c r="B75" s="5">
        <v>30</v>
      </c>
      <c r="C75" s="6" t="s">
        <v>94</v>
      </c>
      <c r="D75" s="6" t="s">
        <v>95</v>
      </c>
      <c r="E75" s="7" t="s">
        <v>96</v>
      </c>
      <c r="F75" s="6" t="s">
        <v>14</v>
      </c>
      <c r="G75" s="8">
        <v>12</v>
      </c>
      <c r="H75" s="10">
        <v>0</v>
      </c>
      <c r="I75" s="9">
        <f t="shared" si="12"/>
        <v>0</v>
      </c>
      <c r="J75" s="5">
        <v>8</v>
      </c>
      <c r="K75" s="9">
        <f t="shared" si="13"/>
        <v>0</v>
      </c>
      <c r="L75" s="29">
        <f t="shared" si="14"/>
        <v>0</v>
      </c>
      <c r="M75" s="30"/>
      <c r="N75" s="13"/>
      <c r="O75" s="19" t="str">
        <f t="shared" si="15"/>
        <v>podaj stawkę!</v>
      </c>
      <c r="P75" s="13"/>
      <c r="Q75" s="13"/>
      <c r="R75" s="20">
        <f t="shared" si="16"/>
        <v>1</v>
      </c>
      <c r="S75" s="13">
        <f t="shared" si="17"/>
        <v>0</v>
      </c>
    </row>
    <row r="76" spans="2:19" s="1" customFormat="1" ht="19.7" customHeight="1" x14ac:dyDescent="0.35">
      <c r="B76" s="5">
        <v>31</v>
      </c>
      <c r="C76" s="6" t="s">
        <v>97</v>
      </c>
      <c r="D76" s="6" t="s">
        <v>98</v>
      </c>
      <c r="E76" s="7" t="s">
        <v>99</v>
      </c>
      <c r="F76" s="6" t="s">
        <v>93</v>
      </c>
      <c r="G76" s="8">
        <v>40</v>
      </c>
      <c r="H76" s="10">
        <v>0</v>
      </c>
      <c r="I76" s="9">
        <f t="shared" si="12"/>
        <v>0</v>
      </c>
      <c r="J76" s="5">
        <v>8</v>
      </c>
      <c r="K76" s="9">
        <f t="shared" si="13"/>
        <v>0</v>
      </c>
      <c r="L76" s="29">
        <f t="shared" si="14"/>
        <v>0</v>
      </c>
      <c r="M76" s="30"/>
      <c r="N76" s="13"/>
      <c r="O76" s="19" t="str">
        <f t="shared" si="15"/>
        <v>podaj stawkę!</v>
      </c>
      <c r="P76" s="13"/>
      <c r="Q76" s="13"/>
      <c r="R76" s="20">
        <f t="shared" si="16"/>
        <v>1</v>
      </c>
      <c r="S76" s="13">
        <f t="shared" si="17"/>
        <v>0</v>
      </c>
    </row>
    <row r="77" spans="2:19" s="1" customFormat="1" ht="29" customHeight="1" x14ac:dyDescent="0.35">
      <c r="B77" s="5">
        <v>32</v>
      </c>
      <c r="C77" s="6" t="s">
        <v>100</v>
      </c>
      <c r="D77" s="6" t="s">
        <v>101</v>
      </c>
      <c r="E77" s="7" t="s">
        <v>102</v>
      </c>
      <c r="F77" s="6" t="s">
        <v>14</v>
      </c>
      <c r="G77" s="8">
        <v>50</v>
      </c>
      <c r="H77" s="10">
        <v>0</v>
      </c>
      <c r="I77" s="9">
        <f t="shared" si="12"/>
        <v>0</v>
      </c>
      <c r="J77" s="5">
        <v>8</v>
      </c>
      <c r="K77" s="9">
        <f t="shared" si="13"/>
        <v>0</v>
      </c>
      <c r="L77" s="29">
        <f t="shared" si="14"/>
        <v>0</v>
      </c>
      <c r="M77" s="30"/>
      <c r="N77" s="13"/>
      <c r="O77" s="19" t="str">
        <f t="shared" si="15"/>
        <v>podaj stawkę!</v>
      </c>
      <c r="P77" s="13"/>
      <c r="Q77" s="13"/>
      <c r="R77" s="20">
        <f t="shared" si="16"/>
        <v>1</v>
      </c>
      <c r="S77" s="13">
        <f t="shared" si="17"/>
        <v>0</v>
      </c>
    </row>
    <row r="78" spans="2:19" s="1" customFormat="1" ht="29" customHeight="1" x14ac:dyDescent="0.35">
      <c r="B78" s="5">
        <v>33</v>
      </c>
      <c r="C78" s="6" t="s">
        <v>103</v>
      </c>
      <c r="D78" s="6" t="s">
        <v>104</v>
      </c>
      <c r="E78" s="7" t="s">
        <v>105</v>
      </c>
      <c r="F78" s="6" t="s">
        <v>14</v>
      </c>
      <c r="G78" s="8">
        <v>20</v>
      </c>
      <c r="H78" s="10">
        <v>0</v>
      </c>
      <c r="I78" s="9">
        <f t="shared" si="12"/>
        <v>0</v>
      </c>
      <c r="J78" s="5">
        <v>8</v>
      </c>
      <c r="K78" s="9">
        <f t="shared" si="13"/>
        <v>0</v>
      </c>
      <c r="L78" s="29">
        <f t="shared" si="14"/>
        <v>0</v>
      </c>
      <c r="M78" s="30"/>
      <c r="N78" s="13"/>
      <c r="O78" s="19" t="str">
        <f t="shared" si="15"/>
        <v>podaj stawkę!</v>
      </c>
      <c r="P78" s="13"/>
      <c r="Q78" s="13"/>
      <c r="R78" s="20">
        <f t="shared" si="16"/>
        <v>1</v>
      </c>
      <c r="S78" s="13">
        <f t="shared" si="17"/>
        <v>0</v>
      </c>
    </row>
    <row r="79" spans="2:19" s="1" customFormat="1" ht="29" customHeight="1" x14ac:dyDescent="0.35">
      <c r="B79" s="5">
        <v>34</v>
      </c>
      <c r="C79" s="6" t="s">
        <v>106</v>
      </c>
      <c r="D79" s="6" t="s">
        <v>107</v>
      </c>
      <c r="E79" s="7" t="s">
        <v>108</v>
      </c>
      <c r="F79" s="6" t="s">
        <v>93</v>
      </c>
      <c r="G79" s="8">
        <v>37</v>
      </c>
      <c r="H79" s="10">
        <v>0</v>
      </c>
      <c r="I79" s="9">
        <f t="shared" si="12"/>
        <v>0</v>
      </c>
      <c r="J79" s="5">
        <v>8</v>
      </c>
      <c r="K79" s="9">
        <f t="shared" si="13"/>
        <v>0</v>
      </c>
      <c r="L79" s="29">
        <f t="shared" si="14"/>
        <v>0</v>
      </c>
      <c r="M79" s="30"/>
      <c r="N79" s="13"/>
      <c r="O79" s="19" t="str">
        <f t="shared" si="15"/>
        <v>podaj stawkę!</v>
      </c>
      <c r="P79" s="13"/>
      <c r="Q79" s="13"/>
      <c r="R79" s="20">
        <f t="shared" si="16"/>
        <v>1</v>
      </c>
      <c r="S79" s="13">
        <f t="shared" si="17"/>
        <v>0</v>
      </c>
    </row>
    <row r="80" spans="2:19" s="1" customFormat="1" ht="19.7" customHeight="1" x14ac:dyDescent="0.35">
      <c r="B80" s="5">
        <v>35</v>
      </c>
      <c r="C80" s="6" t="s">
        <v>109</v>
      </c>
      <c r="D80" s="6" t="s">
        <v>110</v>
      </c>
      <c r="E80" s="7" t="s">
        <v>111</v>
      </c>
      <c r="F80" s="6" t="s">
        <v>93</v>
      </c>
      <c r="G80" s="8">
        <v>259</v>
      </c>
      <c r="H80" s="10">
        <v>0</v>
      </c>
      <c r="I80" s="9">
        <f t="shared" si="12"/>
        <v>0</v>
      </c>
      <c r="J80" s="5">
        <v>8</v>
      </c>
      <c r="K80" s="9">
        <f t="shared" si="13"/>
        <v>0</v>
      </c>
      <c r="L80" s="29">
        <f t="shared" si="14"/>
        <v>0</v>
      </c>
      <c r="M80" s="30"/>
      <c r="N80" s="13"/>
      <c r="O80" s="19" t="str">
        <f t="shared" si="15"/>
        <v>podaj stawkę!</v>
      </c>
      <c r="P80" s="13"/>
      <c r="Q80" s="13"/>
      <c r="R80" s="20">
        <f t="shared" si="16"/>
        <v>1</v>
      </c>
      <c r="S80" s="13">
        <f t="shared" si="17"/>
        <v>0</v>
      </c>
    </row>
    <row r="81" spans="2:19" s="1" customFormat="1" ht="19.7" customHeight="1" x14ac:dyDescent="0.35">
      <c r="B81" s="5">
        <v>36</v>
      </c>
      <c r="C81" s="6" t="s">
        <v>112</v>
      </c>
      <c r="D81" s="6" t="s">
        <v>113</v>
      </c>
      <c r="E81" s="7" t="s">
        <v>114</v>
      </c>
      <c r="F81" s="6" t="s">
        <v>25</v>
      </c>
      <c r="G81" s="8">
        <v>9.24</v>
      </c>
      <c r="H81" s="10">
        <v>0</v>
      </c>
      <c r="I81" s="9">
        <f t="shared" si="12"/>
        <v>0</v>
      </c>
      <c r="J81" s="5">
        <v>8</v>
      </c>
      <c r="K81" s="9">
        <f t="shared" si="13"/>
        <v>0</v>
      </c>
      <c r="L81" s="29">
        <f t="shared" si="14"/>
        <v>0</v>
      </c>
      <c r="M81" s="30"/>
      <c r="N81" s="13"/>
      <c r="O81" s="19" t="str">
        <f t="shared" si="15"/>
        <v>podaj stawkę!</v>
      </c>
      <c r="P81" s="13"/>
      <c r="Q81" s="13"/>
      <c r="R81" s="20">
        <f t="shared" si="16"/>
        <v>1</v>
      </c>
      <c r="S81" s="13">
        <f t="shared" si="17"/>
        <v>0</v>
      </c>
    </row>
    <row r="82" spans="2:19" s="1" customFormat="1" ht="29" customHeight="1" x14ac:dyDescent="0.35">
      <c r="B82" s="5">
        <v>37</v>
      </c>
      <c r="C82" s="6" t="s">
        <v>115</v>
      </c>
      <c r="D82" s="6" t="s">
        <v>116</v>
      </c>
      <c r="E82" s="7" t="s">
        <v>117</v>
      </c>
      <c r="F82" s="6" t="s">
        <v>118</v>
      </c>
      <c r="G82" s="8">
        <v>450</v>
      </c>
      <c r="H82" s="10">
        <v>0</v>
      </c>
      <c r="I82" s="9">
        <f t="shared" si="12"/>
        <v>0</v>
      </c>
      <c r="J82" s="5">
        <v>8</v>
      </c>
      <c r="K82" s="9">
        <f t="shared" si="13"/>
        <v>0</v>
      </c>
      <c r="L82" s="29">
        <f t="shared" si="14"/>
        <v>0</v>
      </c>
      <c r="M82" s="30"/>
      <c r="N82" s="13"/>
      <c r="O82" s="19" t="str">
        <f t="shared" si="15"/>
        <v>podaj stawkę!</v>
      </c>
      <c r="P82" s="13"/>
      <c r="Q82" s="13"/>
      <c r="R82" s="20">
        <f t="shared" si="16"/>
        <v>1</v>
      </c>
      <c r="S82" s="13">
        <f t="shared" si="17"/>
        <v>0</v>
      </c>
    </row>
    <row r="83" spans="2:19" s="1" customFormat="1" ht="19.7" customHeight="1" x14ac:dyDescent="0.35">
      <c r="B83" s="5">
        <v>38</v>
      </c>
      <c r="C83" s="6" t="s">
        <v>119</v>
      </c>
      <c r="D83" s="6" t="s">
        <v>120</v>
      </c>
      <c r="E83" s="7" t="s">
        <v>121</v>
      </c>
      <c r="F83" s="6" t="s">
        <v>89</v>
      </c>
      <c r="G83" s="8">
        <v>1114</v>
      </c>
      <c r="H83" s="10">
        <v>0</v>
      </c>
      <c r="I83" s="9">
        <f t="shared" si="12"/>
        <v>0</v>
      </c>
      <c r="J83" s="5">
        <v>8</v>
      </c>
      <c r="K83" s="9">
        <f t="shared" si="13"/>
        <v>0</v>
      </c>
      <c r="L83" s="29">
        <f t="shared" si="14"/>
        <v>0</v>
      </c>
      <c r="M83" s="30"/>
      <c r="N83" s="13"/>
      <c r="O83" s="19" t="str">
        <f t="shared" si="15"/>
        <v>podaj stawkę!</v>
      </c>
      <c r="P83" s="13"/>
      <c r="Q83" s="13"/>
      <c r="R83" s="20">
        <f t="shared" si="16"/>
        <v>1</v>
      </c>
      <c r="S83" s="13">
        <f t="shared" si="17"/>
        <v>0</v>
      </c>
    </row>
    <row r="84" spans="2:19" s="1" customFormat="1" ht="19.7" customHeight="1" x14ac:dyDescent="0.35">
      <c r="B84" s="5">
        <v>39</v>
      </c>
      <c r="C84" s="6" t="s">
        <v>122</v>
      </c>
      <c r="D84" s="6" t="s">
        <v>123</v>
      </c>
      <c r="E84" s="7" t="s">
        <v>121</v>
      </c>
      <c r="F84" s="6" t="s">
        <v>89</v>
      </c>
      <c r="G84" s="8">
        <v>363</v>
      </c>
      <c r="H84" s="10">
        <v>0</v>
      </c>
      <c r="I84" s="9">
        <f t="shared" si="12"/>
        <v>0</v>
      </c>
      <c r="J84" s="5">
        <v>23</v>
      </c>
      <c r="K84" s="9">
        <f t="shared" si="13"/>
        <v>0</v>
      </c>
      <c r="L84" s="29">
        <f t="shared" si="14"/>
        <v>0</v>
      </c>
      <c r="M84" s="30"/>
      <c r="N84" s="13"/>
      <c r="O84" s="19" t="str">
        <f t="shared" si="15"/>
        <v>podaj stawkę!</v>
      </c>
      <c r="P84" s="13"/>
      <c r="Q84" s="13"/>
      <c r="R84" s="20">
        <f t="shared" si="16"/>
        <v>1</v>
      </c>
      <c r="S84" s="13">
        <f t="shared" si="17"/>
        <v>0</v>
      </c>
    </row>
    <row r="85" spans="2:19" s="1" customFormat="1" ht="19.7" customHeight="1" x14ac:dyDescent="0.35">
      <c r="B85" s="5">
        <v>40</v>
      </c>
      <c r="C85" s="6" t="s">
        <v>124</v>
      </c>
      <c r="D85" s="6" t="s">
        <v>125</v>
      </c>
      <c r="E85" s="7" t="s">
        <v>126</v>
      </c>
      <c r="F85" s="6" t="s">
        <v>89</v>
      </c>
      <c r="G85" s="8">
        <v>178.5</v>
      </c>
      <c r="H85" s="10">
        <v>0</v>
      </c>
      <c r="I85" s="9">
        <f t="shared" si="12"/>
        <v>0</v>
      </c>
      <c r="J85" s="5">
        <v>8</v>
      </c>
      <c r="K85" s="9">
        <f t="shared" si="13"/>
        <v>0</v>
      </c>
      <c r="L85" s="29">
        <f t="shared" si="14"/>
        <v>0</v>
      </c>
      <c r="M85" s="30"/>
      <c r="N85" s="13"/>
      <c r="O85" s="19" t="str">
        <f t="shared" si="15"/>
        <v>podaj stawkę!</v>
      </c>
      <c r="P85" s="13"/>
      <c r="Q85" s="13"/>
      <c r="R85" s="20">
        <f t="shared" si="16"/>
        <v>1</v>
      </c>
      <c r="S85" s="13">
        <f t="shared" si="17"/>
        <v>0</v>
      </c>
    </row>
    <row r="86" spans="2:19" s="1" customFormat="1" ht="19.7" customHeight="1" x14ac:dyDescent="0.35">
      <c r="B86" s="5">
        <v>41</v>
      </c>
      <c r="C86" s="6" t="s">
        <v>127</v>
      </c>
      <c r="D86" s="6" t="s">
        <v>128</v>
      </c>
      <c r="E86" s="7" t="s">
        <v>129</v>
      </c>
      <c r="F86" s="6" t="s">
        <v>89</v>
      </c>
      <c r="G86" s="8">
        <v>136.5</v>
      </c>
      <c r="H86" s="10">
        <v>0</v>
      </c>
      <c r="I86" s="9">
        <f t="shared" si="12"/>
        <v>0</v>
      </c>
      <c r="J86" s="5">
        <v>8</v>
      </c>
      <c r="K86" s="9">
        <f t="shared" si="13"/>
        <v>0</v>
      </c>
      <c r="L86" s="29">
        <f t="shared" si="14"/>
        <v>0</v>
      </c>
      <c r="M86" s="30"/>
      <c r="N86" s="13"/>
      <c r="O86" s="19" t="str">
        <f t="shared" si="15"/>
        <v>podaj stawkę!</v>
      </c>
      <c r="P86" s="13"/>
      <c r="Q86" s="13"/>
      <c r="R86" s="20">
        <f t="shared" si="16"/>
        <v>1</v>
      </c>
      <c r="S86" s="13">
        <f t="shared" si="17"/>
        <v>0</v>
      </c>
    </row>
    <row r="87" spans="2:19" s="1" customFormat="1" ht="19.7" customHeight="1" x14ac:dyDescent="0.35">
      <c r="B87" s="5">
        <v>42</v>
      </c>
      <c r="C87" s="6" t="s">
        <v>130</v>
      </c>
      <c r="D87" s="6" t="s">
        <v>131</v>
      </c>
      <c r="E87" s="7" t="s">
        <v>129</v>
      </c>
      <c r="F87" s="6" t="s">
        <v>89</v>
      </c>
      <c r="G87" s="8">
        <v>2</v>
      </c>
      <c r="H87" s="10">
        <v>0</v>
      </c>
      <c r="I87" s="9">
        <f t="shared" si="12"/>
        <v>0</v>
      </c>
      <c r="J87" s="5">
        <v>23</v>
      </c>
      <c r="K87" s="9">
        <f t="shared" si="13"/>
        <v>0</v>
      </c>
      <c r="L87" s="29">
        <f t="shared" si="14"/>
        <v>0</v>
      </c>
      <c r="M87" s="30"/>
      <c r="N87" s="13"/>
      <c r="O87" s="19" t="str">
        <f t="shared" si="15"/>
        <v>podaj stawkę!</v>
      </c>
      <c r="P87" s="13"/>
      <c r="Q87" s="13"/>
      <c r="R87" s="20">
        <f t="shared" si="16"/>
        <v>1</v>
      </c>
      <c r="S87" s="13">
        <f t="shared" si="17"/>
        <v>0</v>
      </c>
    </row>
    <row r="88" spans="2:19" s="1" customFormat="1" ht="19.7" customHeight="1" x14ac:dyDescent="0.35">
      <c r="B88" s="5">
        <v>43</v>
      </c>
      <c r="C88" s="6" t="s">
        <v>132</v>
      </c>
      <c r="D88" s="6" t="s">
        <v>133</v>
      </c>
      <c r="E88" s="7" t="s">
        <v>134</v>
      </c>
      <c r="F88" s="6" t="s">
        <v>89</v>
      </c>
      <c r="G88" s="8">
        <v>451</v>
      </c>
      <c r="H88" s="10">
        <v>0</v>
      </c>
      <c r="I88" s="9">
        <f t="shared" si="12"/>
        <v>0</v>
      </c>
      <c r="J88" s="5">
        <v>8</v>
      </c>
      <c r="K88" s="9">
        <f t="shared" si="13"/>
        <v>0</v>
      </c>
      <c r="L88" s="29">
        <f t="shared" si="14"/>
        <v>0</v>
      </c>
      <c r="M88" s="30"/>
      <c r="N88" s="13"/>
      <c r="O88" s="19" t="str">
        <f t="shared" si="15"/>
        <v>podaj stawkę!</v>
      </c>
      <c r="P88" s="13"/>
      <c r="Q88" s="13"/>
      <c r="R88" s="20">
        <f t="shared" si="16"/>
        <v>1</v>
      </c>
      <c r="S88" s="13">
        <f t="shared" si="17"/>
        <v>0</v>
      </c>
    </row>
    <row r="89" spans="2:19" s="1" customFormat="1" ht="19.7" customHeight="1" x14ac:dyDescent="0.35">
      <c r="B89" s="5">
        <v>44</v>
      </c>
      <c r="C89" s="6" t="s">
        <v>135</v>
      </c>
      <c r="D89" s="6" t="s">
        <v>136</v>
      </c>
      <c r="E89" s="7" t="s">
        <v>134</v>
      </c>
      <c r="F89" s="6" t="s">
        <v>89</v>
      </c>
      <c r="G89" s="8">
        <v>203</v>
      </c>
      <c r="H89" s="10">
        <v>0</v>
      </c>
      <c r="I89" s="9">
        <f t="shared" si="12"/>
        <v>0</v>
      </c>
      <c r="J89" s="5">
        <v>23</v>
      </c>
      <c r="K89" s="9">
        <f t="shared" si="13"/>
        <v>0</v>
      </c>
      <c r="L89" s="29">
        <f t="shared" si="14"/>
        <v>0</v>
      </c>
      <c r="M89" s="30"/>
      <c r="N89" s="13"/>
      <c r="O89" s="19" t="str">
        <f t="shared" si="15"/>
        <v>podaj stawkę!</v>
      </c>
      <c r="P89" s="13"/>
      <c r="Q89" s="13"/>
      <c r="R89" s="20">
        <f t="shared" si="16"/>
        <v>1</v>
      </c>
      <c r="S89" s="13">
        <f t="shared" si="17"/>
        <v>0</v>
      </c>
    </row>
    <row r="90" spans="2:19" s="1" customFormat="1" ht="36" customHeight="1" x14ac:dyDescent="0.7">
      <c r="C90" s="21" t="str">
        <f>IF(R90&gt;0,"Nie wypełniono wszystkich stawek !!!!!!","")</f>
        <v>Nie wypełniono wszystkich stawek !!!!!!</v>
      </c>
      <c r="R90" s="22">
        <f>SUM(R33:R89)</f>
        <v>43</v>
      </c>
      <c r="S90" s="22">
        <f>SUM(S33:S89)</f>
        <v>0</v>
      </c>
    </row>
    <row r="91" spans="2:19" s="1" customFormat="1" ht="21.5" customHeight="1" x14ac:dyDescent="0.35">
      <c r="B91" s="45" t="s">
        <v>137</v>
      </c>
      <c r="C91" s="45"/>
      <c r="D91" s="45"/>
      <c r="E91" s="45"/>
      <c r="F91" s="73">
        <f>ROUND(I33+I38+I43+I48+I51+I52+I53+I54+I55+I56+I57+I58+I59+I60+I61+I62+I63+I64+I65+I66+I67+I68+I69+I70+I71+I72+I73+I74+I75+I76+I77+I78+I79+I80+I81+I82+I83+I84+I85+I86+I87+I88+I89,2)</f>
        <v>0</v>
      </c>
      <c r="G91" s="74"/>
      <c r="H91" s="74"/>
      <c r="I91" s="74"/>
      <c r="J91" s="74"/>
      <c r="K91" s="74"/>
      <c r="L91" s="74"/>
      <c r="M91" s="75"/>
    </row>
    <row r="92" spans="2:19" s="1" customFormat="1" ht="21.5" customHeight="1" x14ac:dyDescent="0.35">
      <c r="B92" s="45" t="s">
        <v>138</v>
      </c>
      <c r="C92" s="45"/>
      <c r="D92" s="45"/>
      <c r="E92" s="45"/>
      <c r="F92" s="73">
        <f>ROUND(L33+L38+L43+L48+L51+L52+L53+L54+L55+L56+L57+L58+L59+L60+L61+L62+L63+L64+L65+L66+L67+L68+L69+L70+L71+L72+L73+L74+L75+L76+L77+L78+L79+L80+L81+L82+L83+L84+L85+L86+L87+L88+L89,2)</f>
        <v>0</v>
      </c>
      <c r="G92" s="74"/>
      <c r="H92" s="74"/>
      <c r="I92" s="74"/>
      <c r="J92" s="74"/>
      <c r="K92" s="74"/>
      <c r="L92" s="74"/>
      <c r="M92" s="75"/>
    </row>
    <row r="93" spans="2:19" s="1" customFormat="1" ht="11.1" customHeight="1" x14ac:dyDescent="0.35"/>
    <row r="94" spans="2:19" s="1" customFormat="1" ht="30" customHeight="1" x14ac:dyDescent="0.35">
      <c r="B94" s="34" t="s">
        <v>171</v>
      </c>
      <c r="C94" s="35"/>
      <c r="D94" s="35"/>
      <c r="E94" s="36"/>
      <c r="F94" s="32"/>
      <c r="G94" s="33"/>
      <c r="H94" s="34" t="s">
        <v>172</v>
      </c>
      <c r="I94" s="35"/>
      <c r="J94" s="35"/>
      <c r="K94" s="35"/>
      <c r="L94" s="35"/>
      <c r="M94" s="35"/>
      <c r="N94" s="36"/>
      <c r="O94" s="19" t="str">
        <f>IF((ISBLANK(F94)),"uzupełnij wpis!","")</f>
        <v>uzupełnij wpis!</v>
      </c>
      <c r="P94" s="13"/>
      <c r="Q94" s="20">
        <f>IF(O94&lt;&gt;"",1,0)</f>
        <v>1</v>
      </c>
      <c r="R94" s="13"/>
      <c r="S94" s="13"/>
    </row>
    <row r="95" spans="2:19" s="1" customFormat="1" ht="52.8" customHeight="1" x14ac:dyDescent="0.35">
      <c r="B95" s="37" t="s">
        <v>173</v>
      </c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9"/>
      <c r="O95" s="13"/>
      <c r="P95" s="13"/>
      <c r="Q95" s="13"/>
      <c r="R95" s="13"/>
      <c r="S95" s="13"/>
    </row>
    <row r="96" spans="2:19" s="1" customFormat="1" ht="110.1" customHeight="1" x14ac:dyDescent="0.35"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50"/>
      <c r="O96" s="13"/>
      <c r="P96" s="13"/>
      <c r="Q96" s="13"/>
      <c r="R96" s="13"/>
      <c r="S96" s="13"/>
    </row>
    <row r="97" spans="2:19" s="1" customFormat="1" ht="36" customHeight="1" x14ac:dyDescent="0.35">
      <c r="B97" s="40" t="s">
        <v>174</v>
      </c>
      <c r="C97" s="41"/>
      <c r="D97" s="41"/>
      <c r="E97" s="41"/>
      <c r="F97" s="41"/>
      <c r="G97" s="41"/>
      <c r="H97" s="41"/>
      <c r="I97" s="41"/>
      <c r="J97" s="42"/>
      <c r="K97" s="23"/>
      <c r="L97" s="53" t="s">
        <v>175</v>
      </c>
      <c r="M97" s="53"/>
      <c r="N97" s="53"/>
      <c r="O97" s="13"/>
      <c r="P97" s="13"/>
      <c r="Q97" s="13"/>
      <c r="R97" s="13"/>
      <c r="S97" s="13"/>
    </row>
    <row r="98" spans="2:19" s="1" customFormat="1" ht="26.45" customHeight="1" x14ac:dyDescent="0.35">
      <c r="B98" s="40" t="s">
        <v>176</v>
      </c>
      <c r="C98" s="41"/>
      <c r="D98" s="41"/>
      <c r="E98" s="41"/>
      <c r="F98" s="41"/>
      <c r="G98" s="41"/>
      <c r="H98" s="41"/>
      <c r="I98" s="41"/>
      <c r="J98" s="42"/>
      <c r="K98" s="24"/>
      <c r="L98" s="53" t="s">
        <v>177</v>
      </c>
      <c r="M98" s="53"/>
      <c r="N98" s="53"/>
      <c r="O98" s="13"/>
      <c r="P98" s="13"/>
      <c r="Q98" s="13"/>
      <c r="R98" s="13"/>
      <c r="S98" s="13"/>
    </row>
    <row r="99" spans="2:19" s="1" customFormat="1" ht="88.25" customHeight="1" x14ac:dyDescent="0.35">
      <c r="B99" s="46" t="s">
        <v>156</v>
      </c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13"/>
      <c r="P99" s="13"/>
      <c r="Q99" s="13"/>
      <c r="R99" s="13"/>
      <c r="S99" s="13"/>
    </row>
    <row r="100" spans="2:19" s="1" customFormat="1" ht="38" customHeight="1" x14ac:dyDescent="0.35">
      <c r="B100" s="51" t="s">
        <v>149</v>
      </c>
      <c r="C100" s="51"/>
      <c r="D100" s="51"/>
      <c r="E100" s="51"/>
      <c r="F100" s="91" t="s">
        <v>150</v>
      </c>
      <c r="G100" s="91"/>
      <c r="H100" s="91"/>
      <c r="I100" s="91"/>
      <c r="J100" s="91"/>
      <c r="K100" s="91"/>
      <c r="L100" s="91"/>
      <c r="M100" s="13"/>
      <c r="N100" s="13"/>
      <c r="O100" s="13"/>
      <c r="P100" s="13"/>
      <c r="Q100" s="13"/>
      <c r="R100" s="13"/>
      <c r="S100" s="13"/>
    </row>
    <row r="101" spans="2:19" s="1" customFormat="1" ht="29" customHeight="1" x14ac:dyDescent="0.35"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13"/>
      <c r="N101" s="13"/>
      <c r="O101" s="13"/>
      <c r="P101" s="13"/>
      <c r="Q101" s="13"/>
      <c r="R101" s="13"/>
      <c r="S101" s="13"/>
    </row>
    <row r="102" spans="2:19" s="1" customFormat="1" ht="29" customHeight="1" x14ac:dyDescent="0.35"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13"/>
      <c r="N102" s="13"/>
      <c r="O102" s="13"/>
      <c r="P102" s="13"/>
      <c r="Q102" s="13"/>
      <c r="R102" s="13"/>
      <c r="S102" s="13"/>
    </row>
    <row r="103" spans="2:19" s="1" customFormat="1" ht="29" customHeight="1" x14ac:dyDescent="0.35"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13"/>
      <c r="N103" s="13"/>
      <c r="O103" s="13"/>
      <c r="P103" s="13"/>
      <c r="Q103" s="13"/>
      <c r="R103" s="13"/>
      <c r="S103" s="13"/>
    </row>
    <row r="104" spans="2:19" s="1" customFormat="1" ht="29" customHeight="1" x14ac:dyDescent="0.35"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13"/>
      <c r="N104" s="13"/>
      <c r="O104" s="13"/>
      <c r="P104" s="13"/>
      <c r="Q104" s="13"/>
      <c r="R104" s="13"/>
      <c r="S104" s="13"/>
    </row>
    <row r="105" spans="2:19" s="1" customFormat="1" ht="18.600000000000001" customHeight="1" x14ac:dyDescent="0.35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2:19" s="1" customFormat="1" ht="37.799999999999997" customHeight="1" x14ac:dyDescent="0.35">
      <c r="B106" s="47" t="s">
        <v>178</v>
      </c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13"/>
      <c r="P106" s="13"/>
      <c r="Q106" s="13"/>
      <c r="R106" s="13"/>
      <c r="S106" s="13"/>
    </row>
    <row r="107" spans="2:19" s="1" customFormat="1" ht="136.25" customHeight="1" x14ac:dyDescent="0.35"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13"/>
      <c r="O107" s="13"/>
      <c r="P107" s="13"/>
      <c r="Q107" s="13"/>
      <c r="R107" s="13"/>
      <c r="S107" s="13"/>
    </row>
    <row r="108" spans="2:19" s="1" customFormat="1" ht="36.950000000000003" customHeight="1" x14ac:dyDescent="0.35">
      <c r="B108" s="44" t="s">
        <v>157</v>
      </c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13"/>
      <c r="P108" s="13"/>
      <c r="Q108" s="13"/>
      <c r="R108" s="13"/>
      <c r="S108" s="13"/>
    </row>
    <row r="109" spans="2:19" s="1" customFormat="1" ht="45.6" customHeight="1" x14ac:dyDescent="0.35">
      <c r="B109" s="51" t="s">
        <v>151</v>
      </c>
      <c r="C109" s="51"/>
      <c r="D109" s="51"/>
      <c r="E109" s="51"/>
      <c r="F109" s="88" t="s">
        <v>152</v>
      </c>
      <c r="G109" s="88"/>
      <c r="H109" s="88"/>
      <c r="I109" s="88"/>
      <c r="J109" s="88"/>
      <c r="K109" s="88"/>
      <c r="L109" s="88"/>
      <c r="M109" s="13"/>
      <c r="N109" s="13"/>
      <c r="O109" s="13"/>
      <c r="P109" s="13"/>
      <c r="Q109" s="13"/>
      <c r="R109" s="13"/>
      <c r="S109" s="13"/>
    </row>
    <row r="110" spans="2:19" s="1" customFormat="1" ht="38" customHeight="1" x14ac:dyDescent="0.35"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13"/>
      <c r="N110" s="13"/>
      <c r="O110" s="13"/>
      <c r="P110" s="13"/>
      <c r="Q110" s="13"/>
      <c r="R110" s="13"/>
      <c r="S110" s="13"/>
    </row>
    <row r="111" spans="2:19" s="1" customFormat="1" ht="29" customHeight="1" x14ac:dyDescent="0.35"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13"/>
      <c r="N111" s="13"/>
      <c r="O111" s="13"/>
      <c r="P111" s="13"/>
      <c r="Q111" s="13"/>
      <c r="R111" s="13"/>
      <c r="S111" s="13"/>
    </row>
    <row r="112" spans="2:19" s="1" customFormat="1" ht="29" customHeight="1" x14ac:dyDescent="0.35"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13"/>
      <c r="N112" s="13"/>
      <c r="O112" s="13"/>
      <c r="P112" s="13"/>
      <c r="Q112" s="13"/>
      <c r="R112" s="13"/>
      <c r="S112" s="13"/>
    </row>
    <row r="113" spans="2:19" s="1" customFormat="1" ht="29" customHeight="1" x14ac:dyDescent="0.35"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13"/>
      <c r="N113" s="13"/>
      <c r="O113" s="13"/>
      <c r="P113" s="13"/>
      <c r="Q113" s="13"/>
      <c r="R113" s="13"/>
      <c r="S113" s="13"/>
    </row>
    <row r="114" spans="2:19" s="1" customFormat="1" ht="29" customHeight="1" x14ac:dyDescent="0.35">
      <c r="B114" s="47" t="s">
        <v>179</v>
      </c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13"/>
      <c r="P114" s="13"/>
      <c r="Q114" s="19" t="str">
        <f>IF((ISBLANK(#REF!)),"uzupełnij wpis!","")</f>
        <v/>
      </c>
      <c r="R114" s="13"/>
      <c r="S114" s="20"/>
    </row>
    <row r="115" spans="2:19" s="1" customFormat="1" ht="114.6" customHeight="1" x14ac:dyDescent="0.35"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13"/>
      <c r="O115"/>
      <c r="P115"/>
      <c r="Q115" s="13"/>
      <c r="R115" s="13"/>
      <c r="S115" s="13"/>
    </row>
    <row r="116" spans="2:19" s="1" customFormat="1" ht="40.799999999999997" customHeight="1" x14ac:dyDescent="0.35">
      <c r="B116" s="46" t="s">
        <v>180</v>
      </c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13"/>
      <c r="P116" s="13"/>
      <c r="Q116" s="13"/>
      <c r="R116" s="13"/>
      <c r="S116" s="13"/>
    </row>
    <row r="117" spans="2:19" s="1" customFormat="1" ht="35.450000000000003" customHeight="1" x14ac:dyDescent="0.35">
      <c r="B117" s="25" t="s">
        <v>181</v>
      </c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13"/>
      <c r="O117" s="19" t="str">
        <f>IF((ISBLANK(C117)),"uzupełnij wpis!","")</f>
        <v>uzupełnij wpis!</v>
      </c>
      <c r="P117" s="13"/>
      <c r="Q117" s="20">
        <f>IF(O117&lt;&gt;"",1,0)</f>
        <v>1</v>
      </c>
      <c r="R117" s="13"/>
      <c r="S117" s="26">
        <f>SUM(Q79:Q110)</f>
        <v>1</v>
      </c>
    </row>
    <row r="118" spans="2:19" s="1" customFormat="1" ht="54.95" customHeight="1" x14ac:dyDescent="0.35">
      <c r="B118" s="47" t="s">
        <v>158</v>
      </c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13"/>
      <c r="P118" s="13"/>
      <c r="Q118" s="13"/>
      <c r="R118" s="13"/>
      <c r="S118" s="13"/>
    </row>
    <row r="119" spans="2:19" s="1" customFormat="1" ht="2.75" customHeight="1" x14ac:dyDescent="0.35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2:19" s="1" customFormat="1" ht="60" customHeight="1" x14ac:dyDescent="0.35">
      <c r="B120" s="47" t="s">
        <v>159</v>
      </c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13"/>
      <c r="P120" s="13"/>
      <c r="Q120" s="13"/>
      <c r="R120" s="13"/>
      <c r="S120" s="13"/>
    </row>
    <row r="121" spans="2:19" s="1" customFormat="1" ht="2.75" customHeight="1" x14ac:dyDescent="0.35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2:19" s="1" customFormat="1" ht="33.6" customHeight="1" x14ac:dyDescent="0.35">
      <c r="B122" s="34" t="s">
        <v>182</v>
      </c>
      <c r="C122" s="35"/>
      <c r="D122" s="35"/>
      <c r="E122" s="36"/>
      <c r="F122" s="81"/>
      <c r="G122" s="82"/>
      <c r="H122" s="82"/>
      <c r="I122" s="82"/>
      <c r="J122" s="82"/>
      <c r="K122" s="82"/>
      <c r="L122" s="83"/>
      <c r="M122" s="27"/>
      <c r="N122" s="27"/>
      <c r="O122" s="19" t="str">
        <f>IF((ISBLANK(F122)),"uzupełnij wpis!","")</f>
        <v>uzupełnij wpis!</v>
      </c>
      <c r="P122" s="13"/>
      <c r="Q122" s="20">
        <f>IF(O122&lt;&gt;"",1,0)</f>
        <v>1</v>
      </c>
      <c r="R122" s="13"/>
      <c r="S122" s="13"/>
    </row>
    <row r="123" spans="2:19" s="1" customFormat="1" ht="2.75" customHeight="1" x14ac:dyDescent="0.35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2:19" s="1" customFormat="1" ht="25.8" customHeight="1" x14ac:dyDescent="0.35">
      <c r="B124" s="47" t="s">
        <v>183</v>
      </c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13"/>
      <c r="P124" s="13"/>
      <c r="Q124" s="13"/>
      <c r="R124" s="13"/>
      <c r="S124" s="13"/>
    </row>
    <row r="125" spans="2:19" s="1" customFormat="1" ht="153.6" customHeight="1" x14ac:dyDescent="0.35"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13"/>
      <c r="O125" s="13"/>
      <c r="P125" s="13"/>
      <c r="Q125" s="13"/>
      <c r="R125" s="13"/>
      <c r="S125" s="13"/>
    </row>
    <row r="126" spans="2:19" s="1" customFormat="1" ht="25.8" customHeight="1" x14ac:dyDescent="0.35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2:19" s="1" customFormat="1" ht="130.25" customHeight="1" x14ac:dyDescent="0.35">
      <c r="B127" s="13"/>
      <c r="C127" s="13"/>
      <c r="D127" s="13"/>
      <c r="E127" s="13"/>
      <c r="F127" s="13"/>
      <c r="G127" s="13"/>
      <c r="H127" s="13"/>
      <c r="I127" s="85" t="s">
        <v>148</v>
      </c>
      <c r="J127" s="85"/>
      <c r="K127" s="85"/>
      <c r="L127" s="85"/>
      <c r="M127" s="85"/>
      <c r="N127" s="13"/>
      <c r="O127" s="13"/>
      <c r="P127" s="13"/>
      <c r="Q127" s="13"/>
      <c r="R127" s="13"/>
      <c r="S127" s="13"/>
    </row>
    <row r="128" spans="2:19" s="1" customFormat="1" ht="94.15" customHeight="1" x14ac:dyDescent="0.35">
      <c r="B128" s="86" t="s">
        <v>160</v>
      </c>
      <c r="C128" s="86"/>
      <c r="D128" s="86"/>
      <c r="E128" s="86"/>
      <c r="F128" s="86"/>
      <c r="G128" s="86"/>
      <c r="H128" s="86"/>
      <c r="I128" s="86"/>
      <c r="J128" s="86"/>
      <c r="K128" s="13"/>
      <c r="L128" s="13"/>
      <c r="M128" s="13"/>
      <c r="N128" s="13"/>
      <c r="O128" s="13"/>
      <c r="P128" s="13"/>
      <c r="Q128" s="26">
        <f>SUM(Q94:Q127)</f>
        <v>3</v>
      </c>
      <c r="R128" s="13"/>
      <c r="S128" s="13"/>
    </row>
    <row r="129" spans="2:19" s="1" customFormat="1" ht="8.25" customHeight="1" x14ac:dyDescent="0.35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2:19" s="1" customFormat="1" ht="31.9" customHeight="1" x14ac:dyDescent="0.65">
      <c r="B130"/>
      <c r="C130" s="28" t="str">
        <f>IF(Q128&gt;0,"Nie uzupełniono wszystkich danych (sprawdź poz. Nr 3, 9 i 12)","")</f>
        <v>Nie uzupełniono wszystkich danych (sprawdź poz. Nr 3, 9 i 12)</v>
      </c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2:19" ht="27.4" x14ac:dyDescent="0.7">
      <c r="C131" s="21" t="str">
        <f>C90</f>
        <v>Nie wypełniono wszystkich stawek !!!!!!</v>
      </c>
    </row>
  </sheetData>
  <sheetProtection algorithmName="SHA-512" hashValue="v7FGNIlDTMEWb+LwcpVuo6Bh+3i+I4e5oAj4m+2/k9VT7amCXwzfB6aKUl+5O+DUS3SxmmBJjbUQJTikPDmtPA==" saltValue="qsUfUfDjAlSQOltmtLKBmg==" spinCount="100000" sheet="1" objects="1" scenarios="1" selectLockedCells="1"/>
  <mergeCells count="112">
    <mergeCell ref="B122:E122"/>
    <mergeCell ref="F122:L122"/>
    <mergeCell ref="B125:M125"/>
    <mergeCell ref="I127:M127"/>
    <mergeCell ref="B128:J128"/>
    <mergeCell ref="B98:J98"/>
    <mergeCell ref="L98:N98"/>
    <mergeCell ref="B99:N99"/>
    <mergeCell ref="B107:M107"/>
    <mergeCell ref="B109:E109"/>
    <mergeCell ref="F109:L109"/>
    <mergeCell ref="B114:N114"/>
    <mergeCell ref="B115:M115"/>
    <mergeCell ref="C117:M117"/>
    <mergeCell ref="B124:N124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L32:M32"/>
    <mergeCell ref="L33:M33"/>
    <mergeCell ref="L37:M37"/>
    <mergeCell ref="L38:M38"/>
    <mergeCell ref="L42:M42"/>
    <mergeCell ref="L43:M43"/>
    <mergeCell ref="B40:K40"/>
    <mergeCell ref="B16:I16"/>
    <mergeCell ref="B18:I18"/>
    <mergeCell ref="B20:I20"/>
    <mergeCell ref="B22:I22"/>
    <mergeCell ref="B24:L24"/>
    <mergeCell ref="B26:L26"/>
    <mergeCell ref="B30:K30"/>
    <mergeCell ref="B35:K35"/>
    <mergeCell ref="B3:E8"/>
    <mergeCell ref="G10:I11"/>
    <mergeCell ref="J10:J11"/>
    <mergeCell ref="K10:L11"/>
    <mergeCell ref="E14:G14"/>
    <mergeCell ref="F91:M91"/>
    <mergeCell ref="F92:M92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7:M67"/>
    <mergeCell ref="L68:M68"/>
    <mergeCell ref="L84:M84"/>
    <mergeCell ref="L69:M69"/>
    <mergeCell ref="L70:M70"/>
    <mergeCell ref="B108:N108"/>
    <mergeCell ref="B91:E91"/>
    <mergeCell ref="B92:E92"/>
    <mergeCell ref="B94:E94"/>
    <mergeCell ref="B113:E113"/>
    <mergeCell ref="B116:N116"/>
    <mergeCell ref="B118:N118"/>
    <mergeCell ref="B120:N120"/>
    <mergeCell ref="B96:N96"/>
    <mergeCell ref="B100:E100"/>
    <mergeCell ref="B101:E101"/>
    <mergeCell ref="B102:E102"/>
    <mergeCell ref="B103:E103"/>
    <mergeCell ref="B104:E104"/>
    <mergeCell ref="B106:N106"/>
    <mergeCell ref="L97:N97"/>
    <mergeCell ref="L60:M60"/>
    <mergeCell ref="L61:M61"/>
    <mergeCell ref="L62:M62"/>
    <mergeCell ref="L63:M63"/>
    <mergeCell ref="L64:M64"/>
    <mergeCell ref="L65:M65"/>
    <mergeCell ref="L66:M66"/>
    <mergeCell ref="B45:K45"/>
    <mergeCell ref="L85:M85"/>
    <mergeCell ref="L86:M86"/>
    <mergeCell ref="L71:M71"/>
    <mergeCell ref="L72:M72"/>
    <mergeCell ref="L73:M73"/>
    <mergeCell ref="L74:M74"/>
    <mergeCell ref="B110:E110"/>
    <mergeCell ref="B111:E111"/>
    <mergeCell ref="B112:E112"/>
    <mergeCell ref="L87:M87"/>
    <mergeCell ref="L88:M88"/>
    <mergeCell ref="L89:M89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F94:G94"/>
    <mergeCell ref="H94:N94"/>
    <mergeCell ref="B95:N95"/>
    <mergeCell ref="B97:J97"/>
  </mergeCells>
  <conditionalFormatting sqref="B3">
    <cfRule type="notContainsBlanks" dxfId="39" priority="40">
      <formula>LEN(TRIM(B3))&gt;0</formula>
    </cfRule>
  </conditionalFormatting>
  <conditionalFormatting sqref="G10 K10">
    <cfRule type="notContainsBlanks" dxfId="38" priority="39">
      <formula>LEN(TRIM(G10))&gt;0</formula>
    </cfRule>
  </conditionalFormatting>
  <conditionalFormatting sqref="R33 O33">
    <cfRule type="cellIs" dxfId="37" priority="37" operator="equal">
      <formula>""</formula>
    </cfRule>
    <cfRule type="cellIs" dxfId="36" priority="38" operator="notEqual">
      <formula>"OK"</formula>
    </cfRule>
  </conditionalFormatting>
  <conditionalFormatting sqref="R33:S33">
    <cfRule type="cellIs" dxfId="35" priority="36" operator="greaterThan">
      <formula>0</formula>
    </cfRule>
  </conditionalFormatting>
  <conditionalFormatting sqref="R38 O38">
    <cfRule type="cellIs" dxfId="34" priority="34" operator="equal">
      <formula>""</formula>
    </cfRule>
    <cfRule type="cellIs" dxfId="33" priority="35" operator="notEqual">
      <formula>"OK"</formula>
    </cfRule>
  </conditionalFormatting>
  <conditionalFormatting sqref="R38:S38">
    <cfRule type="cellIs" dxfId="32" priority="33" operator="greaterThan">
      <formula>0</formula>
    </cfRule>
  </conditionalFormatting>
  <conditionalFormatting sqref="R43 O43">
    <cfRule type="cellIs" dxfId="31" priority="31" operator="equal">
      <formula>""</formula>
    </cfRule>
    <cfRule type="cellIs" dxfId="30" priority="32" operator="notEqual">
      <formula>"OK"</formula>
    </cfRule>
  </conditionalFormatting>
  <conditionalFormatting sqref="R43:S43">
    <cfRule type="cellIs" dxfId="29" priority="30" operator="greaterThan">
      <formula>0</formula>
    </cfRule>
  </conditionalFormatting>
  <conditionalFormatting sqref="R48 O48">
    <cfRule type="cellIs" dxfId="28" priority="28" operator="equal">
      <formula>""</formula>
    </cfRule>
    <cfRule type="cellIs" dxfId="27" priority="29" operator="notEqual">
      <formula>"OK"</formula>
    </cfRule>
  </conditionalFormatting>
  <conditionalFormatting sqref="R48:S48">
    <cfRule type="cellIs" dxfId="26" priority="27" operator="greaterThan">
      <formula>0</formula>
    </cfRule>
  </conditionalFormatting>
  <conditionalFormatting sqref="R51:R89 O51:O89">
    <cfRule type="cellIs" dxfId="25" priority="25" operator="equal">
      <formula>""</formula>
    </cfRule>
    <cfRule type="cellIs" dxfId="24" priority="26" operator="notEqual">
      <formula>"OK"</formula>
    </cfRule>
  </conditionalFormatting>
  <conditionalFormatting sqref="R51:S89">
    <cfRule type="cellIs" dxfId="23" priority="24" operator="greaterThan">
      <formula>0</formula>
    </cfRule>
  </conditionalFormatting>
  <conditionalFormatting sqref="O94">
    <cfRule type="cellIs" dxfId="22" priority="16" operator="equal">
      <formula>""</formula>
    </cfRule>
    <cfRule type="cellIs" dxfId="21" priority="17" operator="notEqual">
      <formula>"OK"</formula>
    </cfRule>
  </conditionalFormatting>
  <conditionalFormatting sqref="Q114">
    <cfRule type="cellIs" dxfId="20" priority="22" operator="equal">
      <formula>""</formula>
    </cfRule>
    <cfRule type="cellIs" dxfId="19" priority="23" operator="notEqual">
      <formula>"OK"</formula>
    </cfRule>
  </conditionalFormatting>
  <conditionalFormatting sqref="S114">
    <cfRule type="cellIs" dxfId="18" priority="20" operator="equal">
      <formula>""</formula>
    </cfRule>
    <cfRule type="cellIs" dxfId="17" priority="21" operator="notEqual">
      <formula>"OK"</formula>
    </cfRule>
  </conditionalFormatting>
  <conditionalFormatting sqref="S114">
    <cfRule type="cellIs" dxfId="16" priority="19" operator="greaterThan">
      <formula>0</formula>
    </cfRule>
  </conditionalFormatting>
  <conditionalFormatting sqref="Q94">
    <cfRule type="cellIs" dxfId="15" priority="14" operator="equal">
      <formula>""</formula>
    </cfRule>
    <cfRule type="cellIs" dxfId="14" priority="15" operator="notEqual">
      <formula>"OK"</formula>
    </cfRule>
  </conditionalFormatting>
  <conditionalFormatting sqref="Q94">
    <cfRule type="cellIs" dxfId="13" priority="13" operator="greaterThan">
      <formula>0</formula>
    </cfRule>
  </conditionalFormatting>
  <conditionalFormatting sqref="F94:G94">
    <cfRule type="notContainsBlanks" dxfId="12" priority="18">
      <formula>LEN(TRIM(F94))&gt;0</formula>
    </cfRule>
  </conditionalFormatting>
  <conditionalFormatting sqref="O122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22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22">
    <cfRule type="cellIs" dxfId="7" priority="8" operator="greaterThan">
      <formula>0</formula>
    </cfRule>
  </conditionalFormatting>
  <conditionalFormatting sqref="F122:L122">
    <cfRule type="notContainsBlanks" dxfId="6" priority="7">
      <formula>LEN(TRIM(F122))&gt;0</formula>
    </cfRule>
  </conditionalFormatting>
  <conditionalFormatting sqref="O117">
    <cfRule type="cellIs" dxfId="5" priority="5" operator="equal">
      <formula>""</formula>
    </cfRule>
    <cfRule type="cellIs" dxfId="4" priority="6" operator="notEqual">
      <formula>"OK"</formula>
    </cfRule>
  </conditionalFormatting>
  <conditionalFormatting sqref="Q117">
    <cfRule type="cellIs" dxfId="3" priority="3" operator="equal">
      <formula>""</formula>
    </cfRule>
    <cfRule type="cellIs" dxfId="2" priority="4" operator="notEqual">
      <formula>"OK"</formula>
    </cfRule>
  </conditionalFormatting>
  <conditionalFormatting sqref="Q117">
    <cfRule type="cellIs" dxfId="1" priority="2" operator="greaterThan">
      <formula>0</formula>
    </cfRule>
  </conditionalFormatting>
  <conditionalFormatting sqref="C117:M117">
    <cfRule type="containsBlanks" dxfId="0" priority="1">
      <formula>LEN(TRIM(C117))=0</formula>
    </cfRule>
  </conditionalFormatting>
  <dataValidations count="1">
    <dataValidation type="decimal" allowBlank="1" showInputMessage="1" showErrorMessage="1" error="Wprowadź kwotę wększą od 0" sqref="H33 H38 H43 H48 H51:H89" xr:uid="{0532C3E3-E69D-4469-9203-D798355FC3BB}">
      <formula1>0</formula1>
      <formula2>1E+21</formula2>
    </dataValidation>
  </dataValidations>
  <pageMargins left="0.7" right="0.7" top="0.75" bottom="0.75" header="0.3" footer="0.3"/>
  <pageSetup paperSize="9" scale="86" fitToHeight="0" orientation="landscape" r:id="rId1"/>
  <headerFooter alignWithMargins="0"/>
  <rowBreaks count="2" manualBreakCount="2">
    <brk id="28" max="16383" man="1"/>
    <brk id="113" min="1" max="13" man="1"/>
  </rowBreaks>
  <colBreaks count="1" manualBreakCount="1">
    <brk id="1" max="1048575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Usuń wprowadzone dane i wybierz z listy" xr:uid="{E36AB81C-F2DA-4358-9F95-6EDFCB1D61E2}">
          <x14:formula1>
            <xm:f>Arkusz1!$C$5:$C$6</xm:f>
          </x14:formula1>
          <xm:sqref>F94:G94</xm:sqref>
        </x14:dataValidation>
        <x14:dataValidation type="list" allowBlank="1" showInputMessage="1" showErrorMessage="1" error="Usuń wprowadzone dane i wybierz z listy" xr:uid="{6E287E15-2BD8-4B6C-B5CE-AF399854C8B4}">
          <x14:formula1>
            <xm:f>Arkusz1!$E$5:$E$11</xm:f>
          </x14:formula1>
          <xm:sqref>F122:L122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Jacek Krzyżanowski</cp:lastModifiedBy>
  <cp:lastPrinted>2024-11-03T20:23:26Z</cp:lastPrinted>
  <dcterms:created xsi:type="dcterms:W3CDTF">2024-10-16T13:05:05Z</dcterms:created>
  <dcterms:modified xsi:type="dcterms:W3CDTF">2024-11-04T09:51:08Z</dcterms:modified>
</cp:coreProperties>
</file>