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kumenty\Ania\ZAKUPY i UMOWY\Zakupy\4 RBLog\2025\2 szacowanie\1 załączniki do szacowania\"/>
    </mc:Choice>
  </mc:AlternateContent>
  <bookViews>
    <workbookView xWindow="0" yWindow="0" windowWidth="14130" windowHeight="9315" firstSheet="2" activeTab="2"/>
  </bookViews>
  <sheets>
    <sheet name="UKM-2000 (zał.1 um.24)" sheetId="3" state="hidden" r:id="rId1"/>
    <sheet name="UKM-2000(23)" sheetId="4" state="hidden" r:id="rId2"/>
    <sheet name="Cz II" sheetId="7" r:id="rId3"/>
  </sheets>
  <externalReferences>
    <externalReference r:id="rId4"/>
    <externalReference r:id="rId5"/>
  </externalReferences>
  <definedNames>
    <definedName name="_xlnm._FilterDatabase" localSheetId="0" hidden="1">'UKM-2000 (zał.1 um.24)'!$A$5:$S$32</definedName>
    <definedName name="_Toc60164460" localSheetId="2">'Cz II'!#REF!</definedName>
    <definedName name="_Toc60164460" localSheetId="1">'UKM-2000(23)'!#REF!</definedName>
    <definedName name="_xlnm.Print_Area" localSheetId="2">'Cz II'!$A$1:$M$63</definedName>
    <definedName name="_xlnm.Print_Area" localSheetId="0">'UKM-2000 (zał.1 um.24)'!$A$1:$N$32</definedName>
    <definedName name="_xlnm.Print_Area" localSheetId="1">'UKM-2000(23)'!$A$1:$N$62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7" l="1"/>
  <c r="H54" i="7" s="1"/>
  <c r="H53" i="7"/>
  <c r="J53" i="7" s="1"/>
  <c r="K53" i="7" s="1"/>
  <c r="J39" i="7"/>
  <c r="K39" i="7" s="1"/>
  <c r="H39" i="7"/>
  <c r="H37" i="7"/>
  <c r="H28" i="7"/>
  <c r="H52" i="7"/>
  <c r="J50" i="7" l="1"/>
  <c r="J54" i="7" s="1"/>
  <c r="K50" i="7"/>
  <c r="K54" i="7" s="1"/>
  <c r="J37" i="7"/>
  <c r="K37" i="7" s="1"/>
  <c r="J28" i="7"/>
  <c r="K28" i="7"/>
  <c r="J52" i="7"/>
  <c r="K52" i="7" s="1"/>
  <c r="H26" i="7" l="1"/>
  <c r="J26" i="7" s="1"/>
  <c r="K26" i="7" s="1"/>
  <c r="H27" i="7"/>
  <c r="J27" i="7" s="1"/>
  <c r="K27" i="7" s="1"/>
  <c r="H29" i="7"/>
  <c r="H30" i="7"/>
  <c r="J30" i="7" s="1"/>
  <c r="H31" i="7"/>
  <c r="H32" i="7"/>
  <c r="J32" i="7" s="1"/>
  <c r="K32" i="7" s="1"/>
  <c r="H33" i="7"/>
  <c r="J33" i="7" s="1"/>
  <c r="H34" i="7"/>
  <c r="J34" i="7" s="1"/>
  <c r="K34" i="7" s="1"/>
  <c r="H35" i="7"/>
  <c r="H36" i="7"/>
  <c r="J36" i="7" s="1"/>
  <c r="K36" i="7" s="1"/>
  <c r="H38" i="7"/>
  <c r="J38" i="7" s="1"/>
  <c r="K38" i="7" s="1"/>
  <c r="H40" i="7"/>
  <c r="J40" i="7" s="1"/>
  <c r="K40" i="7" s="1"/>
  <c r="H41" i="7"/>
  <c r="H42" i="7"/>
  <c r="J42" i="7" s="1"/>
  <c r="H43" i="7"/>
  <c r="J43" i="7" s="1"/>
  <c r="K43" i="7" s="1"/>
  <c r="H44" i="7"/>
  <c r="H45" i="7"/>
  <c r="J45" i="7" s="1"/>
  <c r="H46" i="7"/>
  <c r="J46" i="7" s="1"/>
  <c r="K46" i="7" s="1"/>
  <c r="H47" i="7"/>
  <c r="J47" i="7" s="1"/>
  <c r="K47" i="7" s="1"/>
  <c r="H48" i="7"/>
  <c r="J48" i="7" s="1"/>
  <c r="K48" i="7" s="1"/>
  <c r="H49" i="7"/>
  <c r="J49" i="7" s="1"/>
  <c r="K49" i="7" s="1"/>
  <c r="H51" i="7"/>
  <c r="H25" i="7"/>
  <c r="J35" i="7" l="1"/>
  <c r="K35" i="7" s="1"/>
  <c r="J51" i="7"/>
  <c r="K51" i="7" s="1"/>
  <c r="K45" i="7"/>
  <c r="J44" i="7"/>
  <c r="K44" i="7" s="1"/>
  <c r="K42" i="7"/>
  <c r="J41" i="7"/>
  <c r="K41" i="7" s="1"/>
  <c r="K33" i="7"/>
  <c r="J31" i="7"/>
  <c r="K31" i="7" s="1"/>
  <c r="K30" i="7"/>
  <c r="J29" i="7"/>
  <c r="K29" i="7" s="1"/>
  <c r="J25" i="7"/>
  <c r="K25" i="7" s="1"/>
  <c r="I34" i="4"/>
  <c r="I33" i="4"/>
  <c r="I32" i="4"/>
  <c r="I31" i="4"/>
  <c r="I30" i="4"/>
  <c r="I29" i="4"/>
  <c r="I28" i="4"/>
  <c r="I27" i="4"/>
  <c r="I26" i="4"/>
  <c r="I25" i="4"/>
  <c r="I24" i="4"/>
  <c r="I35" i="4" s="1"/>
  <c r="L29" i="4" l="1"/>
  <c r="L32" i="4"/>
  <c r="L33" i="4"/>
  <c r="L34" i="4"/>
  <c r="K24" i="4"/>
  <c r="K28" i="4"/>
  <c r="L28" i="4" s="1"/>
  <c r="K32" i="4"/>
  <c r="K25" i="4"/>
  <c r="L25" i="4" s="1"/>
  <c r="K29" i="4"/>
  <c r="K33" i="4"/>
  <c r="K26" i="4"/>
  <c r="L26" i="4" s="1"/>
  <c r="K30" i="4"/>
  <c r="L30" i="4" s="1"/>
  <c r="K34" i="4"/>
  <c r="K27" i="4"/>
  <c r="L27" i="4" s="1"/>
  <c r="K31" i="4"/>
  <c r="L31" i="4" s="1"/>
  <c r="K31" i="3"/>
  <c r="E31" i="3"/>
  <c r="K30" i="3"/>
  <c r="E30" i="3"/>
  <c r="M29" i="3"/>
  <c r="N29" i="3" s="1"/>
  <c r="K29" i="3"/>
  <c r="E29" i="3"/>
  <c r="K28" i="3"/>
  <c r="E28" i="3"/>
  <c r="K27" i="3"/>
  <c r="E27" i="3"/>
  <c r="M26" i="3"/>
  <c r="K26" i="3"/>
  <c r="N26" i="3" s="1"/>
  <c r="E26" i="3"/>
  <c r="K25" i="3"/>
  <c r="E25" i="3"/>
  <c r="K24" i="3"/>
  <c r="E24" i="3"/>
  <c r="K23" i="3"/>
  <c r="E23" i="3"/>
  <c r="K22" i="3"/>
  <c r="E22" i="3"/>
  <c r="K21" i="3"/>
  <c r="E21" i="3"/>
  <c r="M20" i="3"/>
  <c r="N20" i="3" s="1"/>
  <c r="K20" i="3"/>
  <c r="E20" i="3"/>
  <c r="K19" i="3"/>
  <c r="E19" i="3"/>
  <c r="K18" i="3"/>
  <c r="E18" i="3"/>
  <c r="K17" i="3"/>
  <c r="E17" i="3"/>
  <c r="K16" i="3"/>
  <c r="E16" i="3"/>
  <c r="K14" i="3"/>
  <c r="E14" i="3"/>
  <c r="K13" i="3"/>
  <c r="E13" i="3"/>
  <c r="K12" i="3"/>
  <c r="E12" i="3"/>
  <c r="K11" i="3"/>
  <c r="E11" i="3"/>
  <c r="M10" i="3"/>
  <c r="N10" i="3" s="1"/>
  <c r="K10" i="3"/>
  <c r="E10" i="3"/>
  <c r="K9" i="3"/>
  <c r="E9" i="3"/>
  <c r="K8" i="3"/>
  <c r="E8" i="3"/>
  <c r="K7" i="3"/>
  <c r="M7" i="3" s="1"/>
  <c r="E7" i="3"/>
  <c r="K6" i="3"/>
  <c r="E6" i="3"/>
  <c r="N7" i="3" l="1"/>
  <c r="M13" i="3"/>
  <c r="N13" i="3" s="1"/>
  <c r="M23" i="3"/>
  <c r="N23" i="3" s="1"/>
  <c r="K32" i="3"/>
  <c r="M17" i="3"/>
  <c r="N17" i="3" s="1"/>
  <c r="K35" i="4"/>
  <c r="L24" i="4"/>
  <c r="L35" i="4" s="1"/>
  <c r="M8" i="3"/>
  <c r="N8" i="3" s="1"/>
  <c r="M11" i="3"/>
  <c r="N11" i="3" s="1"/>
  <c r="M14" i="3"/>
  <c r="N14" i="3" s="1"/>
  <c r="M18" i="3"/>
  <c r="N18" i="3" s="1"/>
  <c r="M21" i="3"/>
  <c r="N21" i="3" s="1"/>
  <c r="M24" i="3"/>
  <c r="N24" i="3" s="1"/>
  <c r="M27" i="3"/>
  <c r="N27" i="3" s="1"/>
  <c r="M30" i="3"/>
  <c r="N30" i="3" s="1"/>
  <c r="M6" i="3"/>
  <c r="M9" i="3"/>
  <c r="N9" i="3" s="1"/>
  <c r="M12" i="3"/>
  <c r="N12" i="3" s="1"/>
  <c r="M16" i="3"/>
  <c r="N16" i="3" s="1"/>
  <c r="M19" i="3"/>
  <c r="N19" i="3" s="1"/>
  <c r="M22" i="3"/>
  <c r="N22" i="3" s="1"/>
  <c r="M25" i="3"/>
  <c r="N25" i="3" s="1"/>
  <c r="M28" i="3"/>
  <c r="N28" i="3" s="1"/>
  <c r="M31" i="3"/>
  <c r="N31" i="3" s="1"/>
  <c r="N6" i="3"/>
  <c r="N32" i="3" l="1"/>
  <c r="M32" i="3"/>
</calcChain>
</file>

<file path=xl/sharedStrings.xml><?xml version="1.0" encoding="utf-8"?>
<sst xmlns="http://schemas.openxmlformats.org/spreadsheetml/2006/main" count="389" uniqueCount="241">
  <si>
    <t xml:space="preserve">formularz ofertowy : </t>
  </si>
  <si>
    <t>Załacznik nr 1</t>
  </si>
  <si>
    <t>specyfikacja:</t>
  </si>
  <si>
    <t>techniczne środki materiałowe do 7,62 mm karabinu maszynowego UKM-2000</t>
  </si>
  <si>
    <t>SpW</t>
  </si>
  <si>
    <t>L.p.</t>
  </si>
  <si>
    <t>jim</t>
  </si>
  <si>
    <t>Nazwa</t>
  </si>
  <si>
    <t>Nazwa (wg dokumentacji)</t>
  </si>
  <si>
    <t>Nr katalogowy</t>
  </si>
  <si>
    <t>nr licencyjny /mon</t>
  </si>
  <si>
    <t>Ilość</t>
  </si>
  <si>
    <t>j.m</t>
  </si>
  <si>
    <t>cena jedn. netto zł</t>
  </si>
  <si>
    <t>wartość netto zł</t>
  </si>
  <si>
    <t>stawka VAT %</t>
  </si>
  <si>
    <t>Wartość VAT</t>
  </si>
  <si>
    <t>wartość brutto zł</t>
  </si>
  <si>
    <t>Uwagi</t>
  </si>
  <si>
    <t>UKM2000</t>
  </si>
  <si>
    <t>5365PL1135213</t>
  </si>
  <si>
    <t>TULEJKA</t>
  </si>
  <si>
    <t>4020.8.6.1007</t>
  </si>
  <si>
    <t>1-7/6P6</t>
  </si>
  <si>
    <t>SZT</t>
  </si>
  <si>
    <t>1005PL0392385</t>
  </si>
  <si>
    <t>TŁOK GAZOWY</t>
  </si>
  <si>
    <t>4020.8.6.5004</t>
  </si>
  <si>
    <t>5-4/6P6</t>
  </si>
  <si>
    <t>1005PL0711602</t>
  </si>
  <si>
    <t>IGLICA</t>
  </si>
  <si>
    <t>4020.8.6.5007</t>
  </si>
  <si>
    <t>5-7/6P6</t>
  </si>
  <si>
    <t>5360PL0711617</t>
  </si>
  <si>
    <t>SPRĘŻYNA WYCIĄGU</t>
  </si>
  <si>
    <t>4020.8.6.5009</t>
  </si>
  <si>
    <t>5-9/6P6</t>
  </si>
  <si>
    <t>1005PL1040798</t>
  </si>
  <si>
    <t>KOŁEK OSI WYCIĄGU</t>
  </si>
  <si>
    <t>4020.8.6.5011</t>
  </si>
  <si>
    <t>5-11/6P6</t>
  </si>
  <si>
    <t>1005PL1172132</t>
  </si>
  <si>
    <t>LUFA KOMPLETNA</t>
  </si>
  <si>
    <t>4027.0.1.0300</t>
  </si>
  <si>
    <t>Zsp. 3/7079</t>
  </si>
  <si>
    <t>1005PL1363487</t>
  </si>
  <si>
    <t>ZATRZASK OSŁONY WYRZUTNICY</t>
  </si>
  <si>
    <t>4027.8.6.1006</t>
  </si>
  <si>
    <t>1-6/7079</t>
  </si>
  <si>
    <t>5360PL0392742</t>
  </si>
  <si>
    <t xml:space="preserve">SPRĘŻYNA POWROTNA   </t>
  </si>
  <si>
    <t>4027.8.6.6006</t>
  </si>
  <si>
    <t>6-6/7079</t>
  </si>
  <si>
    <t>1005PL2066183</t>
  </si>
  <si>
    <t xml:space="preserve">ROLKA </t>
  </si>
  <si>
    <t>4027.8.6.8006</t>
  </si>
  <si>
    <t>8-6/7079</t>
  </si>
  <si>
    <t xml:space="preserve">Celem wymiany proponujemy zakupić również Oś prowadząca przesuwaka 4027.8.6.8005 - dopisano przy pozycji nr 9a </t>
  </si>
  <si>
    <t>-</t>
  </si>
  <si>
    <t>OŚ PROWADZĄCA PRZESUWAKA</t>
  </si>
  <si>
    <t>Oś prowadząca przesuwaka</t>
  </si>
  <si>
    <t>4027.8.6.8005</t>
  </si>
  <si>
    <t>8-5/7079</t>
  </si>
  <si>
    <t xml:space="preserve">Pozycja dopisana zgodnie z uwagą przy pozycji 9. </t>
  </si>
  <si>
    <t>1005PL1963302</t>
  </si>
  <si>
    <t xml:space="preserve">LUFA KOMPLETNA              </t>
  </si>
  <si>
    <t>4032.0.1.0300</t>
  </si>
  <si>
    <t>1005PL1862546</t>
  </si>
  <si>
    <t xml:space="preserve">SUWADŁO KOMPLETNE           </t>
  </si>
  <si>
    <t>4032.0.1.0501</t>
  </si>
  <si>
    <t>1005PL1854087</t>
  </si>
  <si>
    <t xml:space="preserve">DWÓJNÓG                     </t>
  </si>
  <si>
    <t>4032.0.1.1400</t>
  </si>
  <si>
    <t>1005PL1854225</t>
  </si>
  <si>
    <t>POJEMNIK AMUNICYJNY 100</t>
  </si>
  <si>
    <t>4032.0.1.2100</t>
  </si>
  <si>
    <t>1005PL1854205</t>
  </si>
  <si>
    <t xml:space="preserve">PRZYBORNIK KOMPLETNY        </t>
  </si>
  <si>
    <t>4032.0.1.2200</t>
  </si>
  <si>
    <t>1005PL1854077</t>
  </si>
  <si>
    <t xml:space="preserve">BEZPIECZNIK                 </t>
  </si>
  <si>
    <t>4032.8.6.1027</t>
  </si>
  <si>
    <t>5335PL1854190</t>
  </si>
  <si>
    <t xml:space="preserve">SKRZYDEŁKO BEZPIECZNIKA     </t>
  </si>
  <si>
    <t>4032.8.6.1028</t>
  </si>
  <si>
    <t>1005PL1847737</t>
  </si>
  <si>
    <t xml:space="preserve">TŁUMIK PŁOMIENI             </t>
  </si>
  <si>
    <t>4032.8.6.3029</t>
  </si>
  <si>
    <t>1005PL1856617</t>
  </si>
  <si>
    <t xml:space="preserve">WYCIĄG                      </t>
  </si>
  <si>
    <t>4032.8.6.5008</t>
  </si>
  <si>
    <t>5360PL1847758</t>
  </si>
  <si>
    <t xml:space="preserve">SPRĘŻYNA POWROTNA           </t>
  </si>
  <si>
    <t>4032.8.6.6010</t>
  </si>
  <si>
    <t>1095PL1848012</t>
  </si>
  <si>
    <t>PAS DWUPUNKTOWY DO ZMOD. UKM 2000P</t>
  </si>
  <si>
    <t>M2029900110</t>
  </si>
  <si>
    <t>IWO HEST nr kat. 9002M</t>
  </si>
  <si>
    <t>4933PL1330618</t>
  </si>
  <si>
    <t>SPR.RYGLOWANIA MAKS. 7079MS14 UKM 2000</t>
  </si>
  <si>
    <t>7079MS14</t>
  </si>
  <si>
    <t>4933PL1330523</t>
  </si>
  <si>
    <t>SPR.RYGLOWANIA MIN. 7079MS12 UKM 2000</t>
  </si>
  <si>
    <t xml:space="preserve"> 7079MS12</t>
  </si>
  <si>
    <t>1005PL2089128</t>
  </si>
  <si>
    <t>RYGIEL LUFY GR. NAPR. 4020.8.6.0002 NR 4-12.09</t>
  </si>
  <si>
    <t>4020.8.6.0002.4</t>
  </si>
  <si>
    <t xml:space="preserve">Rygiel lufy kompletny 
grupa naprawcza 4 - 12,09 [+/- 0,05] </t>
  </si>
  <si>
    <t xml:space="preserve">1005PL2089145 </t>
  </si>
  <si>
    <t>RYGIEL LUFY GR. NAPR. 4020.8.6.0002 NR 5-12.12</t>
  </si>
  <si>
    <t>4020.8.6.0002.5</t>
  </si>
  <si>
    <t xml:space="preserve">Rygiel lufy kompletny 
grupa naprawcza 5  - 12,12 [+/- 0,05] </t>
  </si>
  <si>
    <t>1005PL2089160</t>
  </si>
  <si>
    <t>RYGIEL LUFY GR. NAPR. 4020.8.6.0002 NR 6-12.15</t>
  </si>
  <si>
    <t>4020.8.6.0002.6</t>
  </si>
  <si>
    <t>Rygiel lufy kompletny 
grupa naprawcza 6 - 12,15 [+/- 0,05]</t>
  </si>
  <si>
    <t>x</t>
  </si>
  <si>
    <t>Zakładane warunki realizacji zamówienia:</t>
  </si>
  <si>
    <t xml:space="preserve">Termin realizacji zamówienia: w terminie do 8 miesięcy od daty podpisania umowy </t>
  </si>
  <si>
    <t xml:space="preserve">Sposób i miejsce realizacji zamówienia: Rejonowe Warsztaty Techniczne Jastrzębie. </t>
  </si>
  <si>
    <t>Forma i termin płatności: przelew w ciągu 30 dni od dnia otrzymania faktury.</t>
  </si>
  <si>
    <t>Gwarancja: 24 miesiące.</t>
  </si>
  <si>
    <t>WE</t>
  </si>
  <si>
    <t>Z</t>
  </si>
  <si>
    <t>Uwagi *</t>
  </si>
  <si>
    <t>ilości pierwotne</t>
  </si>
  <si>
    <t>ilości zakup</t>
  </si>
  <si>
    <t>PK - jest</t>
  </si>
  <si>
    <t>20 ujeto</t>
  </si>
  <si>
    <t>50 ujęto</t>
  </si>
  <si>
    <t>brak jim</t>
  </si>
  <si>
    <t>FORMULARZ OFERTOWY</t>
  </si>
  <si>
    <t>Nazwa i adres Zamawiającego:</t>
  </si>
  <si>
    <t>4 Regionalna Baza Logistyczna</t>
  </si>
  <si>
    <t>ul. Pretficza 28, 50-984 Wrocław</t>
  </si>
  <si>
    <r>
      <t>Nazwa przedmiotu zamówienia:</t>
    </r>
    <r>
      <rPr>
        <b/>
        <sz val="11"/>
        <color rgb="FF0070C0"/>
        <rFont val="Arial"/>
        <family val="2"/>
        <charset val="238"/>
      </rPr>
      <t xml:space="preserve"> ZAKUP TŚM DO 7,62 KARABINU MASZYNOWEGO UKM-2000</t>
    </r>
  </si>
  <si>
    <t>Nazwa i adres Wykonawcy / Wykonawców w przypadku oferty wspólnej:</t>
  </si>
  <si>
    <t>…………………………………………………………………………………………………………………………………………………………………………………</t>
  </si>
  <si>
    <t>NIP:</t>
  </si>
  <si>
    <t>…………………………………………………………………………….</t>
  </si>
  <si>
    <t>REGON:</t>
  </si>
  <si>
    <t>Adres do korespondencji:</t>
  </si>
  <si>
    <t>……………………………………………………………………………………………………………………………………………..</t>
  </si>
  <si>
    <t>E-mail:</t>
  </si>
  <si>
    <t>Numer telefonu:</t>
  </si>
  <si>
    <r>
      <t>1). W odpowiedzi na opublikowane ogłoszenie o udzielenie zamówienia publicznego pt.: „</t>
    </r>
    <r>
      <rPr>
        <b/>
        <sz val="11"/>
        <color rgb="FF0070C0"/>
        <rFont val="Arial"/>
        <family val="2"/>
        <charset val="238"/>
      </rPr>
      <t>Zakup tśm do 7,62 karabinu maszynowego UKM-2000</t>
    </r>
    <r>
      <rPr>
        <b/>
        <sz val="11"/>
        <color theme="1"/>
        <rFont val="Arial"/>
        <family val="2"/>
        <charset val="238"/>
      </rPr>
      <t xml:space="preserve">”, którego przedmiotem jest: 
</t>
    </r>
    <r>
      <rPr>
        <b/>
        <sz val="11"/>
        <color rgb="FF0070C0"/>
        <rFont val="Arial"/>
        <family val="2"/>
        <charset val="238"/>
      </rPr>
      <t>ZAKUP TŚM DO 7,62 KARABINU MASZYNOWEGO UKM-2000</t>
    </r>
    <r>
      <rPr>
        <b/>
        <sz val="11"/>
        <color theme="1"/>
        <rFont val="Arial"/>
        <family val="2"/>
        <charset val="238"/>
      </rPr>
      <t xml:space="preserve">
</t>
    </r>
    <r>
      <rPr>
        <b/>
        <sz val="11"/>
        <rFont val="Arial"/>
        <family val="2"/>
        <charset val="238"/>
      </rPr>
      <t xml:space="preserve">(nr sprawy: </t>
    </r>
    <r>
      <rPr>
        <b/>
        <sz val="11"/>
        <color rgb="FF0070C0"/>
        <rFont val="Arial"/>
        <family val="2"/>
        <charset val="238"/>
      </rPr>
      <t>TECH/183/211/2023</t>
    </r>
    <r>
      <rPr>
        <b/>
        <sz val="11"/>
        <rFont val="Arial"/>
        <family val="2"/>
        <charset val="238"/>
      </rPr>
      <t>)</t>
    </r>
    <r>
      <rPr>
        <b/>
        <sz val="11"/>
        <color theme="1"/>
        <rFont val="Arial"/>
        <family val="2"/>
        <charset val="238"/>
      </rPr>
      <t xml:space="preserve">
składam(y) niniejszą ofertę na wykonanie przedmiotu zamówienia w zakresie i na warunkach określonych w niniejszym formularzu ofertowym oraz zgodnie z postanowieniami zawartymi we wzorze umowy .</t>
    </r>
  </si>
  <si>
    <t>Oferujemy realizację zamówienia za następującą cenę:</t>
  </si>
  <si>
    <t>Lp.</t>
  </si>
  <si>
    <t>Nazwa wyrobu</t>
  </si>
  <si>
    <t>nr katalogowy</t>
  </si>
  <si>
    <t>j.m.</t>
  </si>
  <si>
    <t>Cena
jednostkowa
netto 
[zł]</t>
  </si>
  <si>
    <t>Wartość
netto 
[zł]</t>
  </si>
  <si>
    <t>Stawka VAT [%]</t>
  </si>
  <si>
    <t>Wartość VAT 
[zł]</t>
  </si>
  <si>
    <t>Wartość brutto 
[zł]</t>
  </si>
  <si>
    <t>techniczne środki materiałowe do 7,62 karabinu maszynowego UKM-2000</t>
  </si>
  <si>
    <t>OŚ DONOŚNIKA</t>
  </si>
  <si>
    <t>4027.8.6.0001</t>
  </si>
  <si>
    <t>0-1/7079</t>
  </si>
  <si>
    <t>szt.</t>
  </si>
  <si>
    <t>ZATRZASK OSŁONY 4027-8-6-1006 UKM 2000C</t>
  </si>
  <si>
    <t>POKRYWA RYGLA KPL.UKM2000P 4027-0-1-0900</t>
  </si>
  <si>
    <t>4027.0.1.0900</t>
  </si>
  <si>
    <t>DWÓJNÓG 4023.0.1.0900</t>
  </si>
  <si>
    <t>4023.0.1.0900</t>
  </si>
  <si>
    <t>Zsp.9/6P6M</t>
  </si>
  <si>
    <t>KOLBA KOMPLETNA</t>
  </si>
  <si>
    <t>4023.0.1.1000</t>
  </si>
  <si>
    <t>Zsp.10/6P6M</t>
  </si>
  <si>
    <t>DWÓJNÓG 4032-0-1-1400</t>
  </si>
  <si>
    <t xml:space="preserve">URZADZENIE POWROTNE         </t>
  </si>
  <si>
    <t>4032.0.1.0600</t>
  </si>
  <si>
    <t>PODKŁADKA 4027-8-6-0002</t>
  </si>
  <si>
    <t>4027.8.6.0002</t>
  </si>
  <si>
    <t>0-2/7079</t>
  </si>
  <si>
    <t xml:space="preserve">SPRĘŻYNA OSŁONY WYRZUTNICY </t>
  </si>
  <si>
    <t>4027.8.6.1016</t>
  </si>
  <si>
    <t>1-16/7079</t>
  </si>
  <si>
    <t>TULEJA 4020-8-6-1007</t>
  </si>
  <si>
    <t>SUMA:</t>
  </si>
  <si>
    <t>2). Zobowiązujemy się do wykonania zamówienia w terminie do 150 dni od daty podpisania umowy (jednak nie później niż do dnia 30.11.2023r).</t>
  </si>
  <si>
    <t>3). AKCEPTUJEMY warunki płatności określone w wzorze umowy.</t>
  </si>
  <si>
    <t>4). Cena ofertowa powinna zawierać koszt dostawy.</t>
  </si>
  <si>
    <t>5). Miejsce dostawy: 4 Regionalna Baza Logistyczna – Rejonowe Warsztaty Techniczne Jastrzębie 46-100 Namysłów, woj. opolskie.</t>
  </si>
  <si>
    <t>6). Oświadczamy, że wybór naszej oferty:</t>
  </si>
  <si>
    <r>
      <rPr>
        <b/>
        <sz val="11"/>
        <color theme="1"/>
        <rFont val="Arial"/>
        <family val="2"/>
        <charset val="238"/>
      </rPr>
      <t>nie będzie</t>
    </r>
    <r>
      <rPr>
        <b/>
        <sz val="11"/>
        <color rgb="FFFF0000"/>
        <rFont val="Arial"/>
        <family val="2"/>
        <charset val="238"/>
      </rPr>
      <t xml:space="preserve">* </t>
    </r>
    <r>
      <rPr>
        <sz val="11"/>
        <color theme="1"/>
        <rFont val="Arial"/>
        <family val="2"/>
        <charset val="238"/>
      </rPr>
      <t>prowadził do powstania u Zamawiajacego obowiązku podatkowego zgodnie z przepisami o podatku od towarów i usług.</t>
    </r>
  </si>
  <si>
    <r>
      <rPr>
        <b/>
        <sz val="11"/>
        <color theme="1"/>
        <rFont val="Arial"/>
        <family val="2"/>
        <charset val="238"/>
      </rPr>
      <t>będzie prowadził</t>
    </r>
    <r>
      <rPr>
        <b/>
        <sz val="11"/>
        <color rgb="FFFF0000"/>
        <rFont val="Arial"/>
        <family val="2"/>
        <charset val="238"/>
      </rPr>
      <t>*</t>
    </r>
    <r>
      <rPr>
        <b/>
        <sz val="11"/>
        <color theme="1"/>
        <rFont val="Arial"/>
        <family val="2"/>
        <charset val="238"/>
      </rPr>
      <t xml:space="preserve"> </t>
    </r>
    <r>
      <rPr>
        <sz val="11"/>
        <color theme="1"/>
        <rFont val="Arial"/>
        <family val="2"/>
        <charset val="238"/>
      </rPr>
      <t>do powstania u Zamawiajacego obowiązku podatkowego zgodnie z przepisami o podatku od towarów i usług.</t>
    </r>
  </si>
  <si>
    <t>(Wskazać nr pozycji formularza, którego dostawa będzie prowadzić do powstania obowiązku podatkowego oraz w formularzu wskazać jego wartość bez kwoty podatku).</t>
  </si>
  <si>
    <t>*  Zaznaczyć właściwe</t>
  </si>
  <si>
    <r>
      <t xml:space="preserve">7). </t>
    </r>
    <r>
      <rPr>
        <sz val="11"/>
        <color theme="1"/>
        <rFont val="Arial"/>
        <family val="2"/>
        <charset val="238"/>
      </rPr>
      <t>Oświadczam, że wypełniłem obowiązki informacyjne przewidziane w art. 13 lub art. 14 RODO</t>
    </r>
    <r>
      <rPr>
        <b/>
        <sz val="11"/>
        <color rgb="FFFF0000"/>
        <rFont val="Arial"/>
        <family val="2"/>
        <charset val="238"/>
      </rPr>
      <t>¹</t>
    </r>
    <r>
      <rPr>
        <sz val="11"/>
        <color theme="1"/>
        <rFont val="Arial"/>
        <family val="2"/>
        <charset val="238"/>
      </rPr>
      <t xml:space="preserve"> wobec osób fizycznych, od których dane osobowe bezpośrednio lub pośrednio pozyskałem w celu ubiegania się o udzielenie zamówienia publicznego w niniejszym postępowaniu</t>
    </r>
    <r>
      <rPr>
        <b/>
        <sz val="11"/>
        <color rgb="FFFF0000"/>
        <rFont val="Calibri"/>
        <family val="2"/>
        <charset val="238"/>
      </rPr>
      <t xml:space="preserve"> </t>
    </r>
    <r>
      <rPr>
        <b/>
        <sz val="11"/>
        <color rgb="FFFF0000"/>
        <rFont val="Arial"/>
        <family val="2"/>
        <charset val="238"/>
      </rPr>
      <t>²</t>
    </r>
    <r>
      <rPr>
        <sz val="11"/>
        <color theme="1"/>
        <rFont val="Calibri"/>
        <family val="2"/>
        <charset val="238"/>
      </rPr>
      <t>.</t>
    </r>
  </si>
  <si>
    <r>
      <rPr>
        <b/>
        <i/>
        <sz val="11"/>
        <color rgb="FFFF0000"/>
        <rFont val="Arial"/>
        <family val="2"/>
        <charset val="238"/>
      </rPr>
      <t>¹</t>
    </r>
    <r>
      <rPr>
        <b/>
        <sz val="11"/>
        <color rgb="FFFF0000"/>
        <rFont val="Arial"/>
        <family val="2"/>
        <charset val="238"/>
      </rPr>
      <t xml:space="preserve"> </t>
    </r>
    <r>
      <rPr>
        <i/>
        <sz val="10"/>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rozporzadzenie o ochronie) (Dz. Urz. UE L 119 z 04.05.2016, str. 1).</t>
    </r>
  </si>
  <si>
    <r>
      <rPr>
        <b/>
        <i/>
        <sz val="11"/>
        <color rgb="FFFF0000"/>
        <rFont val="Arial"/>
        <family val="2"/>
        <charset val="238"/>
      </rPr>
      <t xml:space="preserve">² </t>
    </r>
    <r>
      <rPr>
        <i/>
        <sz val="10"/>
        <rFont val="Arial"/>
        <family val="2"/>
        <charset val="238"/>
      </rPr>
      <t>W przypadku gdy Wykonawca nie przekazuje danych osobowych innych niż bezpośrenio jego dotyczących lub zachodzi wyłączenie stosowania obowiązku informacyjnego, stosownie do art. 13 ust. 4 lub art.14 ust. 5 RODO treści oświadczenia Wykonawca nie składa (usunięcie treści oświadzczenia np. przez jego wykreślenie).</t>
    </r>
  </si>
  <si>
    <r>
      <rPr>
        <b/>
        <sz val="11"/>
        <rFont val="Arial"/>
        <family val="2"/>
        <charset val="238"/>
      </rPr>
      <t>8).</t>
    </r>
    <r>
      <rPr>
        <sz val="11"/>
        <rFont val="Arial"/>
        <family val="2"/>
        <charset val="238"/>
      </rPr>
      <t xml:space="preserve"> Zastrzegamy, że informacje zawarte na stronach ……………………….. oferty, stanowią tajemnicę przedsiębiorstwa i nie powinny być udostępniane innym Wykonawcom biorącym udział w postępowaniu (wypełnić jeśli dotyczy).</t>
    </r>
  </si>
  <si>
    <r>
      <t xml:space="preserve">9). Podwykonawstwo: </t>
    </r>
    <r>
      <rPr>
        <sz val="11"/>
        <rFont val="Arial"/>
        <family val="2"/>
        <charset val="238"/>
      </rPr>
      <t>części zamówienia, które zamierzamy powierzyć Podwykonawcom (wymienić z nazwy, które części) oraz, o ile jest to wiadome, wykaz proponowanych Podwykonawców (nazwa firmy, adres, NIP): ………………………………………...........………………………………………............... (wypełnić jeżeli dotyczy).</t>
    </r>
  </si>
  <si>
    <t>10). Wykaz załączonych dokumentów (wpisać odpowiednią ilość załączników):</t>
  </si>
  <si>
    <t>………………………………………………………………………………………………….</t>
  </si>
  <si>
    <t>............................................................</t>
  </si>
  <si>
    <t>........................................................................................................</t>
  </si>
  <si>
    <r>
      <t>Miejscow</t>
    </r>
    <r>
      <rPr>
        <sz val="10"/>
        <color indexed="8"/>
        <rFont val="Arial"/>
        <family val="2"/>
        <charset val="238"/>
      </rPr>
      <t>ość</t>
    </r>
  </si>
  <si>
    <t>/Czytelny podpis(y) lub podpis(y) i pieczęć imienna Wykonawcy 
lub osoby upoważnionej do jego reprezentowania/</t>
  </si>
  <si>
    <t>7079MS12</t>
  </si>
  <si>
    <t>SZACOWANIE WARTOŚCI ZAMÓWIENIA</t>
  </si>
  <si>
    <r>
      <t>Nazwa przedmiotu zamówienia:</t>
    </r>
    <r>
      <rPr>
        <b/>
        <sz val="11"/>
        <color rgb="FF0070C0"/>
        <rFont val="Arial"/>
        <family val="2"/>
        <charset val="238"/>
      </rPr>
      <t xml:space="preserve"> 
Jednorazowa sprzedaż materiałów oraz środków profilaktyki ochrony środowiska 
Część II wanny wychwytowe, pojemniki zabezpieczające</t>
    </r>
  </si>
  <si>
    <r>
      <t xml:space="preserve">W odpowiedzi na opublikowane ogłoszenie w celu oszacowania wartości zamówienia publicznego, którego przedmiotem jest: 
</t>
    </r>
    <r>
      <rPr>
        <b/>
        <sz val="11"/>
        <color rgb="FF0070C0"/>
        <rFont val="Arial"/>
        <family val="2"/>
        <charset val="238"/>
      </rPr>
      <t>Jednorazowa sprzedaż materiałów oraz środków profilaktyki ochrony środowiska 
Cz. II wanny wychwytowe, pojemniki zabezpieczające</t>
    </r>
    <r>
      <rPr>
        <b/>
        <sz val="11"/>
        <color theme="1"/>
        <rFont val="Arial"/>
        <family val="2"/>
        <charset val="238"/>
      </rPr>
      <t xml:space="preserve">
</t>
    </r>
    <r>
      <rPr>
        <b/>
        <sz val="11"/>
        <rFont val="Arial"/>
        <family val="2"/>
        <charset val="238"/>
      </rPr>
      <t xml:space="preserve">(nr sprawy: </t>
    </r>
    <r>
      <rPr>
        <b/>
        <sz val="11"/>
        <color theme="4" tint="-0.249977111117893"/>
        <rFont val="Arial"/>
        <family val="2"/>
        <charset val="238"/>
      </rPr>
      <t>WI/SZAC/2/AK/</t>
    </r>
    <r>
      <rPr>
        <b/>
        <sz val="11"/>
        <color rgb="FF0070C0"/>
        <rFont val="Arial"/>
        <family val="2"/>
        <charset val="238"/>
      </rPr>
      <t>2025</t>
    </r>
    <r>
      <rPr>
        <b/>
        <sz val="11"/>
        <rFont val="Arial"/>
        <family val="2"/>
        <charset val="238"/>
      </rPr>
      <t>)</t>
    </r>
    <r>
      <rPr>
        <b/>
        <sz val="11"/>
        <color theme="1"/>
        <rFont val="Arial"/>
        <family val="2"/>
        <charset val="238"/>
      </rPr>
      <t xml:space="preserve">
składam(y) niniejszą ofertę cenową na wykonanie przedmiotu zamówienia w zakresie i na warunkach określonych w niniejszym formularzu ofertowym oraz zgodnie z postanowieniami zawartymi w opisie przedmiotu zamówienia.</t>
    </r>
  </si>
  <si>
    <t>Cena
jednostkowa
netto 
[zł za j.m.]</t>
  </si>
  <si>
    <r>
      <t xml:space="preserve">Wartość
netto 
[zł]
</t>
    </r>
    <r>
      <rPr>
        <i/>
        <sz val="10"/>
        <color theme="1"/>
        <rFont val="Calibri"/>
        <family val="2"/>
        <charset val="238"/>
        <scheme val="minor"/>
      </rPr>
      <t>cena jednostkowa netto x ilość</t>
    </r>
  </si>
  <si>
    <r>
      <t xml:space="preserve">Wartość VAT 
[zł]
</t>
    </r>
    <r>
      <rPr>
        <i/>
        <sz val="10"/>
        <color theme="1"/>
        <rFont val="Calibri"/>
        <family val="2"/>
        <charset val="238"/>
        <scheme val="minor"/>
      </rPr>
      <t>wartość netto x stawka VAT</t>
    </r>
  </si>
  <si>
    <r>
      <t xml:space="preserve">Wartość brutto 
[zł]
</t>
    </r>
    <r>
      <rPr>
        <i/>
        <sz val="10"/>
        <color theme="1"/>
        <rFont val="Calibri"/>
        <family val="2"/>
        <charset val="238"/>
        <scheme val="minor"/>
      </rPr>
      <t>wartość netto + wartość VAT</t>
    </r>
  </si>
  <si>
    <t>Część II wanny wychwytowe, pojemniki zabezpieczające</t>
  </si>
  <si>
    <t>Czytelny podpis(y) lub podpis(y) i pieczęć imienna Wykonawcy 
lub osoby upoważnionej do jego reprezentowania</t>
  </si>
  <si>
    <r>
      <t xml:space="preserve">Produkt oferowany
</t>
    </r>
    <r>
      <rPr>
        <b/>
        <sz val="9"/>
        <color theme="1"/>
        <rFont val="Calibri"/>
        <family val="2"/>
        <charset val="238"/>
        <scheme val="minor"/>
      </rPr>
      <t>(nazwa, opis, wymiary, 
nr katalogowy, producent, 
link umożliwiający identyfikację produktu)</t>
    </r>
  </si>
  <si>
    <t>Kontener z dnem klapowym i pokrywą wykonany z metalu. Pokrywa z podnośnikami gazowymi. Pojemnik posiada opuszczane dno na zawiasach do szybkiego rozładunku. Dno pojemnika jest otwierane za pomocą mechanicznej dźwigni. Aby zamknąć pojemnik, wystarczy umieścić go na ziemi. Możliwość obsługi kontenera przez wózek widłowy dowolnego typu. Pojemność ok. 1300l, długość od 160 do 180 cm, szerokość od 90 do 100 cm, wysokość od 120 do 130 cm, kolor dowolny
lub produkt równoważny</t>
  </si>
  <si>
    <t>Zamknięty pojemnik pod pojazdy do zlewania oleju, wykonany z PE, wyposażony w korek zlewowy i dodatkowy korek do odpowietrzania, pojemność 40-50 l, wyposażony w kółka w celu ułatwienia manewrowania oraz 3 uchwyty, odporny na substancje ropopochodne
lub produkt równoważny</t>
  </si>
  <si>
    <t>Pojemnik z polietylenu na zużyty olej do szybkiego opróżniania pojazdów ze zużytego oleju lub innych płynów, odporny na działanie chemikaliów i rozpuszczalników. Zbiornik z uchwytem do przenoszenia, wylewką ułatwiającą opróżnianie oraz zabudowanymi krawędziami, pojemność: 15-20 litrów
lub produkt równoważny</t>
  </si>
  <si>
    <t>Kanciasty lejek do kontenera IBC z polietylenu o dużej odporności chemicznej, zapewnia proste i bezpieczne wlewanie płynów do zbiornika, dno zakrzywione, niecka ociekowa z bocznymi powierzchniami na odkładanie np. pokrywy ibc, rękawic, itp. pojemność 14-16 litrów, otwór spustowy 145 mm ze zintegrowanym przyłączem 2'', szer 790 mm, głębokość 730 mm, wysokość 170-190 mm
lub produkt równoważny</t>
  </si>
  <si>
    <r>
      <t xml:space="preserve">Wanienka wyłapująca pod silnik, wykonana z PE, bez kółek, bez rusztu, odporna na substancje ropopochodne. </t>
    </r>
    <r>
      <rPr>
        <b/>
        <sz val="10"/>
        <rFont val="Arial"/>
        <family val="2"/>
        <charset val="238"/>
      </rPr>
      <t>Do zastosowania na zewnątrz.</t>
    </r>
    <r>
      <rPr>
        <sz val="10"/>
        <rFont val="Arial"/>
        <family val="2"/>
        <charset val="238"/>
      </rPr>
      <t xml:space="preserve"> Wypełniona hydrofobową poduszką sorpcyjną. Dno wanny wyposażone w otwory do odpływu wody deszczowej. Pod wanną umieszczona hydrofobowa płachata sygnalizująca nasycenie poduszki. Długość: od 70 do 90 cm  Szerokość: od 40 do 50 cm Wysokość: od 10 do 20 cm
lub produkt równoważny</t>
    </r>
  </si>
  <si>
    <t>Wanienka wyłapująca pod silnik, wykonana z PE, bez kółek, bez rusztu, odporna na substancje ropopochodne Długość: od 70 do 90 cm  Szerokość: od 40 do 50 cm Wysokość: od 10 do 20 cm
lub produkt równoważny</t>
  </si>
  <si>
    <t>Wanna wychwytowa pod 2 beczki 200 litrów. Wanna wykonana ze stali ze zdejmowaną kratownicą. Możliwość transportu wózkiem widłowym Wymiary: długość od 110 do 130 cm x szerokość od 80 do 100 cm x wysokość od 30 do 50 cm
lub produkt równoważny</t>
  </si>
  <si>
    <t>Wanna wychwytowa do składowania beczek 200l (8 szt.) lub pojemników IBC (2 szt.), stalowa, ocynkowana z wyjmowaną ocynkowaną kratą. Przystosowana do składowania materiałów niebezpiecznych i łatwopalnych. Możliwość transportu wózkiem widłowym. Długość od 250 do 270 cm, szerokość od 120 do 130 cm, wysokość od 30 do 50 cm
lub produkt równoważny</t>
  </si>
  <si>
    <t>Wanna wychwytowa do składowania pojemników IBC (3 szt.), stalowa, ocynkowana z wyjmowaną ocynkowaną kratą. Przystosowana do składowania materiałów niebezpiecznych i łatwopalnych. Możliwość transportu wózkiem widłowym. Długość od 370 do 390 cm, szerokość od 120 do 130 cm, wysokość od 30 do 50 cm
lub produkt równoważny</t>
  </si>
  <si>
    <t>Pojemnik z PE na zużyty sorbent/plomby, poj.  20-30 l, zamykany, z klapą otwieraną do góry przymocowana na zawiasach, z możliwością podniesienia klapy w pozycji pionowej
lub produkt równoważny</t>
  </si>
  <si>
    <t>Pojemnik dwukomorowy na sorbent czysty i zużyty, odporny na warunki atmosferyczne i uszkodzenia mechaniczne, wykonany z tworzywa niepalnego, poj. 220l (+/- 10l)
lub produkt równoważny</t>
  </si>
  <si>
    <t>Pojemnik metalowy w kolorze czerwonym na odpady olejowe, przeznaczony do przechowywania materiałów łatwopalnych, , poj. 34 l, zamykany, z klapą otwieraną do góry za pomocą pedału, zamykana samoczynnie
lub produkt równoważny</t>
  </si>
  <si>
    <t>Pojemnik na odpady palne ze stali galwanizowanej, z klapą otwieraną do góry, pojemność 70 litrów, opcjonalnie wyposażony w pedał do otwierania pokrywy
lub produkt równoważny</t>
  </si>
  <si>
    <t>Pojemnik na odpady palne ze stali galwanizowanej, z klapą otwieraną do góry, pojemność 115 litrów
lub produkt równoważny</t>
  </si>
  <si>
    <t>Mobilny pojemnik na odpady palne ze stali, z klapą otwieraną do góry, zamontowane 2 koła, pojemność 240 litrów
lub produkt równoważny</t>
  </si>
  <si>
    <t>Pojemnik na oleje, środki czyszczące, wodę, rozcieńczone substancje, wykonany z trwałego polietylenu odpornego chemicznie, nakrętka z wkraplaczem i kapturkiem ochronnym, pojemność 50-60 ml
lub produkt równoważny</t>
  </si>
  <si>
    <t>Pojemnik na oleje, środki czyszczące, wodę, rozcieńczone substancje, wykonany z trwałego polietylenu odpornego chemicznie, nakrętka z wkraplaczem i kapturkiem ochronnym, pojemność 120-130 ml
lub produkt równoważny</t>
  </si>
  <si>
    <t>Pojemnik na oleje, środki czyszczące, wodę, rozcieńczone substancje, wykonany z trwałego polietylenu odpornego chemicznie, nakrętka z wkraplaczem i kapturkiem ochronnym, pojemność 250 ml
lub produkt równoważny</t>
  </si>
  <si>
    <t>Pojemnik na oleje, środki czyszczące, wodę, rozcieńczone substancje, wykonany z trwałego polietylenu odpornego chemicznie, nakrętka z wkraplaczem i kapturkiem ochronnym, pojemność 500 ml
lub produkt równoważny</t>
  </si>
  <si>
    <r>
      <t xml:space="preserve">Butla okrągła lub czterokątna z odpornego polietylenu, otwór wlewowy - </t>
    </r>
    <r>
      <rPr>
        <b/>
        <sz val="10"/>
        <rFont val="Arial"/>
        <family val="2"/>
        <charset val="238"/>
      </rPr>
      <t>szeroka szyjka</t>
    </r>
    <r>
      <rPr>
        <sz val="10"/>
        <rFont val="Arial"/>
        <family val="2"/>
        <charset val="238"/>
      </rPr>
      <t>, do przechowywania olejów, rozpuszczalników i innych płynów, nakręcana szczelna zakrętka, pojemność 500 ml
lub produkt równoważny</t>
    </r>
  </si>
  <si>
    <r>
      <t xml:space="preserve">Butla okrągła lub czterokątna z odpornego polietylenu, otwór wlewowy - </t>
    </r>
    <r>
      <rPr>
        <b/>
        <sz val="10"/>
        <rFont val="Arial"/>
        <family val="2"/>
        <charset val="238"/>
      </rPr>
      <t>szeroka szyjka</t>
    </r>
    <r>
      <rPr>
        <sz val="10"/>
        <rFont val="Arial"/>
        <family val="2"/>
        <charset val="238"/>
      </rPr>
      <t>, do przechowywania olejów, rozpuszczalników i innych płynów, nakręcana szczelna zakrętka, pojemność 1000 ml
lub produkt równoważny</t>
    </r>
  </si>
  <si>
    <t>Pojemnik oil safe z PE odporny na UV, z szerokim otworem wlewu, półprzezroczysty do przechowywania i przelewania środków smarnych, chłodziw, z wytłoczoną skalą– oil safe, pojemość 3l
lub produkt równoważny</t>
  </si>
  <si>
    <r>
      <t>Pokrywa oil safe z długą szyjką wlewową, pasująca do pojemników z pozycji 21.</t>
    </r>
    <r>
      <rPr>
        <sz val="10"/>
        <color rgb="FFFF0000"/>
        <rFont val="Arial"/>
        <family val="2"/>
        <charset val="238"/>
      </rPr>
      <t xml:space="preserve"> </t>
    </r>
    <r>
      <rPr>
        <sz val="10"/>
        <rFont val="Arial"/>
        <family val="2"/>
        <charset val="238"/>
      </rPr>
      <t>Pokrywa uformowana tak, by stosować ją do napełniania środkiem smarującym w trudnodostępnych przestrzeniach, kolor żółty
lub produkt równoważny</t>
    </r>
  </si>
  <si>
    <t>Stojak mobilny na czyściwo - rolki sorpcyjne, wyposażony w kółka, mocowanie na worek oraz listwę odcinającą czyściwo
lub produkt równoważny</t>
  </si>
  <si>
    <r>
      <t xml:space="preserve">Skrzyniopaleta </t>
    </r>
    <r>
      <rPr>
        <b/>
        <sz val="10"/>
        <rFont val="Arial"/>
        <family val="2"/>
        <charset val="238"/>
      </rPr>
      <t>z pokrywą</t>
    </r>
    <r>
      <rPr>
        <sz val="10"/>
        <rFont val="Arial"/>
        <family val="2"/>
        <charset val="238"/>
      </rPr>
      <t xml:space="preserve"> wykonana z polietylenu, przystosowana do składowania i transportu różnych materiałów. Możliwość transportu pojemnika wózkiem widłowym. Pojemność: 500 - 600 litrów
lub produkt równoważny</t>
    </r>
  </si>
  <si>
    <t>Big bag - elastyczny pojemnik magazynowy, transportowy i na odpady, posiada 4 pętle do podnoszenia wózkiem widłowym, wykonany z niepowlekanej tkaniny polipropylenowej, dno zamknięte, otwarty od góry, nośność ok. 1400 kg, wymiary 0,91(+/- 0,05) x 0,91 (+/- 0,05) x 1,2 (+/-0,1) m
lub produkt równoważny</t>
  </si>
  <si>
    <t>Paletopojemnik IBC UN 1000 l z wysokiej jakości tworzywa, na palecie hybrydowej - zbiornik do przechowywania substancji niebezpiecznych z zaworem, odporny na działanie promieni UV, skrajne temperatury oraz uszkodzenia mechaniczne, pojemnik zabezpieczony klatką ze stali ocynkowanej, antykorozyjnej wytrzymałej na uszkodzenia, paleta hybrydowa o metalowej konstrukcji wzmocniona tworzywem, paletopojemnik przystosowany do transportu wózkiem widłowym
lub produkt równoważny</t>
  </si>
  <si>
    <t>Wanna wychwytowa przenośna o składanej konstrukcji, elastyczna, powlekana PCV, odporna na promieniowanie UV, odporna na substancje niebezpieczne, ze składanymi ściankami oraz zaczepem umożliwiajacym zamocowanie wanny do podłoża, wymiary  długość min. 13m, szerokość od 300 do 500 cm, wysokość od 20 do 35 cm
lub produkt równoważny</t>
  </si>
  <si>
    <t>Big bag - elastyczny pojemnik magazynowy, transportowy i na odpady, posiada 4 pętle do podnoszenia wózkiem widłowym, wykonany z niepowlekanej tkaniny polipropylenowej, dno zamknięte, otwarty od góry, nośność ok. 500 kg, wymiary 0,75(+/- 0,05) x 0,75(+/- 0,05) x 0,75(+/-0,05) m
lub produkt równoważny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</si>
</sst>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53">
    <font>
      <sz val="11"/>
      <color theme="1"/>
      <name val="Calibri"/>
      <family val="2"/>
      <charset val="238"/>
      <scheme val="minor"/>
    </font>
    <font>
      <sz val="11"/>
      <color rgb="FF9C6500"/>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color theme="0"/>
      <name val="Arial"/>
      <family val="2"/>
      <charset val="238"/>
    </font>
    <font>
      <sz val="12"/>
      <color theme="1"/>
      <name val="Arial"/>
      <family val="2"/>
      <charset val="238"/>
    </font>
    <font>
      <b/>
      <sz val="16"/>
      <name val="Calibri"/>
      <family val="2"/>
      <charset val="238"/>
      <scheme val="minor"/>
    </font>
    <font>
      <sz val="16"/>
      <name val="Calibri"/>
      <family val="2"/>
      <charset val="238"/>
      <scheme val="minor"/>
    </font>
    <font>
      <sz val="11"/>
      <name val="Arial"/>
      <family val="2"/>
      <charset val="238"/>
    </font>
    <font>
      <b/>
      <sz val="11"/>
      <name val="Calibri"/>
      <family val="2"/>
      <charset val="238"/>
      <scheme val="minor"/>
    </font>
    <font>
      <b/>
      <u/>
      <sz val="11"/>
      <color theme="1"/>
      <name val="Calibri"/>
      <family val="2"/>
      <charset val="238"/>
      <scheme val="minor"/>
    </font>
    <font>
      <sz val="11"/>
      <color rgb="FFC00000"/>
      <name val="Calibri"/>
      <family val="2"/>
      <charset val="238"/>
      <scheme val="minor"/>
    </font>
    <font>
      <b/>
      <sz val="11"/>
      <name val="Arial"/>
      <family val="2"/>
      <charset val="238"/>
    </font>
    <font>
      <sz val="11"/>
      <name val="Calibri"/>
      <family val="2"/>
      <charset val="238"/>
      <scheme val="minor"/>
    </font>
    <font>
      <sz val="11"/>
      <color rgb="FFC00000"/>
      <name val="Arial"/>
      <family val="2"/>
      <charset val="238"/>
    </font>
    <font>
      <b/>
      <sz val="12"/>
      <name val="Arial"/>
      <family val="2"/>
      <charset val="238"/>
    </font>
    <font>
      <sz val="11"/>
      <color rgb="FF006100"/>
      <name val="Calibri"/>
      <family val="2"/>
      <charset val="238"/>
      <scheme val="minor"/>
    </font>
    <font>
      <b/>
      <sz val="11"/>
      <color theme="0"/>
      <name val="Arial"/>
      <family val="2"/>
      <charset val="238"/>
    </font>
    <font>
      <b/>
      <sz val="11"/>
      <color rgb="FF9C6500"/>
      <name val="Calibri"/>
      <family val="2"/>
      <charset val="238"/>
      <scheme val="minor"/>
    </font>
    <font>
      <b/>
      <sz val="10"/>
      <color rgb="FF002060"/>
      <name val="Calibri"/>
      <family val="2"/>
      <charset val="238"/>
      <scheme val="minor"/>
    </font>
    <font>
      <b/>
      <sz val="10"/>
      <color theme="0"/>
      <name val="Calibri"/>
      <family val="2"/>
      <charset val="238"/>
      <scheme val="minor"/>
    </font>
    <font>
      <b/>
      <sz val="10"/>
      <name val="Arial"/>
      <family val="2"/>
      <charset val="238"/>
    </font>
    <font>
      <sz val="11"/>
      <color rgb="FF9C0006"/>
      <name val="Calibri"/>
      <family val="2"/>
      <charset val="238"/>
      <scheme val="minor"/>
    </font>
    <font>
      <b/>
      <sz val="12"/>
      <color theme="1"/>
      <name val="Arial"/>
      <family val="2"/>
      <charset val="238"/>
    </font>
    <font>
      <b/>
      <sz val="11"/>
      <color theme="1"/>
      <name val="Arial"/>
      <family val="2"/>
      <charset val="238"/>
    </font>
    <font>
      <b/>
      <sz val="14"/>
      <color theme="1"/>
      <name val="Arial"/>
      <family val="2"/>
      <charset val="238"/>
    </font>
    <font>
      <b/>
      <sz val="11"/>
      <color rgb="FF0070C0"/>
      <name val="Arial"/>
      <family val="2"/>
      <charset val="238"/>
    </font>
    <font>
      <b/>
      <sz val="10"/>
      <color theme="1"/>
      <name val="Calibri"/>
      <family val="2"/>
      <charset val="238"/>
      <scheme val="minor"/>
    </font>
    <font>
      <sz val="11"/>
      <color theme="1"/>
      <name val="Czcionka tekstu podstawowego"/>
      <family val="2"/>
      <charset val="238"/>
    </font>
    <font>
      <sz val="11"/>
      <color indexed="8"/>
      <name val="Arial"/>
      <family val="2"/>
      <charset val="238"/>
    </font>
    <font>
      <sz val="11"/>
      <color theme="1"/>
      <name val="Arial"/>
      <family val="2"/>
      <charset val="238"/>
    </font>
    <font>
      <b/>
      <sz val="11.5"/>
      <color theme="1"/>
      <name val="Calibri"/>
      <family val="2"/>
      <charset val="238"/>
      <scheme val="minor"/>
    </font>
    <font>
      <b/>
      <sz val="11"/>
      <color rgb="FFFF0000"/>
      <name val="Arial"/>
      <family val="2"/>
      <charset val="238"/>
    </font>
    <font>
      <b/>
      <i/>
      <sz val="11"/>
      <color rgb="FFFF0000"/>
      <name val="Arial"/>
      <family val="2"/>
      <charset val="238"/>
    </font>
    <font>
      <b/>
      <sz val="11"/>
      <color rgb="FFFF0000"/>
      <name val="Calibri"/>
      <family val="2"/>
      <charset val="238"/>
    </font>
    <font>
      <sz val="11"/>
      <color theme="1"/>
      <name val="Calibri"/>
      <family val="2"/>
      <charset val="238"/>
    </font>
    <font>
      <b/>
      <sz val="10"/>
      <color rgb="FFFF0000"/>
      <name val="Arial"/>
      <family val="2"/>
      <charset val="238"/>
    </font>
    <font>
      <i/>
      <sz val="10"/>
      <name val="Arial"/>
      <family val="2"/>
      <charset val="238"/>
    </font>
    <font>
      <b/>
      <i/>
      <sz val="10"/>
      <color rgb="FFFF0000"/>
      <name val="Arial"/>
      <family val="2"/>
      <charset val="238"/>
    </font>
    <font>
      <sz val="10"/>
      <color theme="1"/>
      <name val="Arial"/>
      <family val="2"/>
      <charset val="238"/>
    </font>
    <font>
      <sz val="10"/>
      <color indexed="8"/>
      <name val="Arial"/>
      <family val="2"/>
      <charset val="238"/>
    </font>
    <font>
      <sz val="8"/>
      <color theme="1"/>
      <name val="Arial"/>
      <family val="2"/>
      <charset val="238"/>
    </font>
    <font>
      <sz val="9"/>
      <color theme="1"/>
      <name val="Arial"/>
      <family val="2"/>
      <charset val="238"/>
    </font>
    <font>
      <sz val="8"/>
      <color theme="1"/>
      <name val="Times New Roman"/>
      <family val="1"/>
      <charset val="238"/>
    </font>
    <font>
      <sz val="9"/>
      <color theme="1"/>
      <name val="Times New Roman"/>
      <family val="1"/>
      <charset val="238"/>
    </font>
    <font>
      <sz val="10"/>
      <color theme="1"/>
      <name val="Times New Roman"/>
      <family val="1"/>
      <charset val="238"/>
    </font>
    <font>
      <sz val="11"/>
      <color theme="0"/>
      <name val="Arial"/>
      <family val="2"/>
      <charset val="238"/>
    </font>
    <font>
      <b/>
      <sz val="11"/>
      <color theme="4" tint="-0.249977111117893"/>
      <name val="Arial"/>
      <family val="2"/>
      <charset val="238"/>
    </font>
    <font>
      <b/>
      <sz val="9"/>
      <color theme="1"/>
      <name val="Calibri"/>
      <family val="2"/>
      <charset val="238"/>
      <scheme val="minor"/>
    </font>
    <font>
      <i/>
      <sz val="10"/>
      <color theme="1"/>
      <name val="Calibri"/>
      <family val="2"/>
      <charset val="238"/>
      <scheme val="minor"/>
    </font>
    <font>
      <sz val="10"/>
      <color rgb="FFFF0000"/>
      <name val="Arial"/>
      <family val="2"/>
      <charset val="238"/>
    </font>
  </fonts>
  <fills count="16">
    <fill>
      <patternFill patternType="none"/>
    </fill>
    <fill>
      <patternFill patternType="gray125"/>
    </fill>
    <fill>
      <patternFill patternType="solid">
        <fgColor rgb="FFFFEB9C"/>
      </patternFill>
    </fill>
    <fill>
      <patternFill patternType="solid">
        <fgColor theme="5"/>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C6EFCE"/>
      </patternFill>
    </fill>
    <fill>
      <patternFill patternType="solid">
        <fgColor rgb="FF00B0F0"/>
        <bgColor indexed="64"/>
      </patternFill>
    </fill>
    <fill>
      <patternFill patternType="solid">
        <fgColor rgb="FFFFC7CE"/>
      </patternFill>
    </fill>
    <fill>
      <patternFill patternType="solid">
        <fgColor theme="4" tint="0.59999389629810485"/>
        <bgColor indexed="64"/>
      </patternFill>
    </fill>
    <fill>
      <patternFill patternType="solid">
        <fgColor indexed="9"/>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diagonalUp="1" diagonalDown="1">
      <left style="medium">
        <color indexed="64"/>
      </left>
      <right style="medium">
        <color indexed="64"/>
      </right>
      <top/>
      <bottom style="medium">
        <color indexed="64"/>
      </bottom>
      <diagonal style="thin">
        <color indexed="64"/>
      </diagonal>
    </border>
  </borders>
  <cellStyleXfs count="9">
    <xf numFmtId="0" fontId="0" fillId="0" borderId="0"/>
    <xf numFmtId="0" fontId="1" fillId="2" borderId="0" applyNumberFormat="0" applyBorder="0" applyAlignment="0" applyProtection="0"/>
    <xf numFmtId="0" fontId="4" fillId="3" borderId="0" applyNumberFormat="0" applyBorder="0" applyAlignment="0" applyProtection="0"/>
    <xf numFmtId="0" fontId="5" fillId="0" borderId="0"/>
    <xf numFmtId="0" fontId="7" fillId="0" borderId="0"/>
    <xf numFmtId="0" fontId="18" fillId="10" borderId="0" applyNumberFormat="0" applyBorder="0" applyAlignment="0" applyProtection="0"/>
    <xf numFmtId="0" fontId="24" fillId="12" borderId="0" applyNumberFormat="0" applyBorder="0" applyAlignment="0" applyProtection="0"/>
    <xf numFmtId="0" fontId="30" fillId="0" borderId="0"/>
    <xf numFmtId="0" fontId="5" fillId="0" borderId="0"/>
  </cellStyleXfs>
  <cellXfs count="186">
    <xf numFmtId="0" fontId="0" fillId="0" borderId="0" xfId="0"/>
    <xf numFmtId="0" fontId="5" fillId="0" borderId="0" xfId="3" applyAlignment="1">
      <alignment horizontal="left" vertical="center"/>
    </xf>
    <xf numFmtId="0" fontId="5" fillId="0" borderId="0" xfId="3" applyAlignment="1">
      <alignment vertical="center"/>
    </xf>
    <xf numFmtId="0" fontId="6" fillId="0" borderId="0" xfId="3" applyFont="1" applyAlignment="1">
      <alignment vertical="center" wrapText="1"/>
    </xf>
    <xf numFmtId="0" fontId="5" fillId="0" borderId="0" xfId="3" applyAlignment="1">
      <alignment horizontal="center" vertical="center"/>
    </xf>
    <xf numFmtId="0" fontId="5" fillId="0" borderId="0" xfId="3" applyAlignment="1">
      <alignment horizontal="right" vertical="center"/>
    </xf>
    <xf numFmtId="0" fontId="8" fillId="0" borderId="0" xfId="4" applyFont="1" applyAlignment="1">
      <alignment horizontal="center" vertical="center"/>
    </xf>
    <xf numFmtId="0" fontId="8" fillId="4" borderId="0" xfId="4" applyFont="1" applyFill="1" applyAlignment="1">
      <alignment horizontal="left" vertical="center"/>
    </xf>
    <xf numFmtId="0" fontId="9" fillId="4" borderId="0" xfId="4" applyFont="1" applyFill="1" applyAlignment="1">
      <alignment vertical="center"/>
    </xf>
    <xf numFmtId="0" fontId="5" fillId="0" borderId="0" xfId="3" applyAlignment="1">
      <alignment vertical="center" wrapText="1"/>
    </xf>
    <xf numFmtId="0" fontId="10" fillId="5" borderId="0" xfId="3" applyFont="1" applyFill="1" applyAlignment="1">
      <alignment horizontal="center" vertical="center"/>
    </xf>
    <xf numFmtId="0" fontId="3" fillId="6" borderId="1" xfId="3" applyFont="1" applyFill="1" applyBorder="1" applyAlignment="1">
      <alignment vertical="center"/>
    </xf>
    <xf numFmtId="0" fontId="3" fillId="6" borderId="1" xfId="3" applyFont="1" applyFill="1" applyBorder="1" applyAlignment="1">
      <alignment horizontal="center" vertical="center"/>
    </xf>
    <xf numFmtId="0" fontId="3" fillId="6" borderId="1" xfId="3" applyFont="1" applyFill="1" applyBorder="1" applyAlignment="1">
      <alignment horizontal="center" vertical="center" wrapText="1"/>
    </xf>
    <xf numFmtId="0" fontId="11" fillId="6" borderId="1" xfId="4" applyFont="1" applyFill="1" applyBorder="1" applyAlignment="1">
      <alignment horizontal="center" vertical="center" wrapText="1"/>
    </xf>
    <xf numFmtId="0" fontId="3" fillId="6" borderId="1" xfId="4" applyFont="1" applyFill="1" applyBorder="1" applyAlignment="1">
      <alignment horizontal="center" vertical="center" wrapText="1"/>
    </xf>
    <xf numFmtId="0" fontId="12" fillId="6" borderId="1" xfId="4" applyFont="1" applyFill="1" applyBorder="1" applyAlignment="1">
      <alignment horizontal="center" vertical="center" wrapText="1"/>
    </xf>
    <xf numFmtId="10" fontId="3" fillId="6" borderId="1" xfId="4" applyNumberFormat="1" applyFont="1" applyFill="1" applyBorder="1" applyAlignment="1">
      <alignment horizontal="center" vertical="center" wrapText="1"/>
    </xf>
    <xf numFmtId="0" fontId="13" fillId="2" borderId="1" xfId="1" applyFont="1" applyBorder="1" applyAlignment="1">
      <alignment horizontal="center" vertical="center" wrapText="1"/>
    </xf>
    <xf numFmtId="0" fontId="14" fillId="0" borderId="0" xfId="3" applyFont="1" applyAlignment="1">
      <alignment horizontal="left" vertical="center"/>
    </xf>
    <xf numFmtId="0" fontId="3" fillId="5" borderId="2" xfId="3" applyFont="1" applyFill="1" applyBorder="1" applyAlignment="1">
      <alignment vertical="center"/>
    </xf>
    <xf numFmtId="0" fontId="2" fillId="5" borderId="3" xfId="3" applyFont="1" applyFill="1" applyBorder="1" applyAlignment="1">
      <alignment horizontal="left" vertical="center"/>
    </xf>
    <xf numFmtId="0" fontId="3" fillId="5" borderId="3" xfId="3" applyFont="1" applyFill="1" applyBorder="1" applyAlignment="1">
      <alignment horizontal="center" vertical="center" wrapText="1"/>
    </xf>
    <xf numFmtId="0" fontId="11" fillId="5" borderId="3" xfId="4" applyFont="1" applyFill="1" applyBorder="1" applyAlignment="1">
      <alignment horizontal="center" vertical="center" wrapText="1"/>
    </xf>
    <xf numFmtId="0" fontId="3" fillId="5" borderId="3" xfId="4" applyFont="1" applyFill="1" applyBorder="1" applyAlignment="1">
      <alignment horizontal="center" vertical="center" wrapText="1"/>
    </xf>
    <xf numFmtId="0" fontId="12" fillId="5" borderId="3" xfId="4" applyFont="1" applyFill="1" applyBorder="1" applyAlignment="1">
      <alignment horizontal="center" vertical="center" wrapText="1"/>
    </xf>
    <xf numFmtId="10" fontId="3" fillId="5" borderId="3" xfId="4" applyNumberFormat="1" applyFont="1" applyFill="1" applyBorder="1" applyAlignment="1">
      <alignment horizontal="center" vertical="center" wrapText="1"/>
    </xf>
    <xf numFmtId="0" fontId="3" fillId="5" borderId="4" xfId="3" applyFont="1" applyFill="1" applyBorder="1" applyAlignment="1">
      <alignment horizontal="center" vertical="center" wrapText="1"/>
    </xf>
    <xf numFmtId="0" fontId="10" fillId="0" borderId="0" xfId="3" applyFont="1" applyAlignment="1">
      <alignment horizontal="left" vertical="center"/>
    </xf>
    <xf numFmtId="0" fontId="3" fillId="8" borderId="2" xfId="3" applyFont="1" applyFill="1" applyBorder="1" applyAlignment="1">
      <alignment vertical="center"/>
    </xf>
    <xf numFmtId="0" fontId="3" fillId="8" borderId="3" xfId="3" applyFont="1" applyFill="1" applyBorder="1" applyAlignment="1">
      <alignment vertical="center"/>
    </xf>
    <xf numFmtId="0" fontId="3" fillId="8" borderId="6" xfId="3" applyFont="1" applyFill="1" applyBorder="1" applyAlignment="1">
      <alignment vertical="center"/>
    </xf>
    <xf numFmtId="4" fontId="3" fillId="8" borderId="6" xfId="3" applyNumberFormat="1" applyFont="1" applyFill="1" applyBorder="1" applyAlignment="1">
      <alignment vertical="center"/>
    </xf>
    <xf numFmtId="0" fontId="3" fillId="8" borderId="6" xfId="3" applyFont="1" applyFill="1" applyBorder="1" applyAlignment="1">
      <alignment horizontal="center" vertical="center"/>
    </xf>
    <xf numFmtId="0" fontId="10" fillId="8" borderId="6" xfId="3" applyFont="1" applyFill="1" applyBorder="1" applyAlignment="1">
      <alignment vertical="center"/>
    </xf>
    <xf numFmtId="0" fontId="7" fillId="0" borderId="0" xfId="0" applyFont="1" applyAlignment="1">
      <alignment horizontal="justify" vertical="center"/>
    </xf>
    <xf numFmtId="0" fontId="17" fillId="0" borderId="0" xfId="3" applyFont="1" applyAlignment="1">
      <alignment vertical="center"/>
    </xf>
    <xf numFmtId="0" fontId="14" fillId="0" borderId="0" xfId="3" applyFont="1" applyAlignment="1">
      <alignment vertical="center"/>
    </xf>
    <xf numFmtId="0" fontId="10" fillId="0" borderId="0" xfId="3" applyFont="1" applyAlignment="1">
      <alignment vertical="center"/>
    </xf>
    <xf numFmtId="0" fontId="19" fillId="9" borderId="0" xfId="3" applyFont="1" applyFill="1" applyAlignment="1">
      <alignment horizontal="center" vertical="center"/>
    </xf>
    <xf numFmtId="0" fontId="10" fillId="0" borderId="0" xfId="3" applyFont="1" applyAlignment="1">
      <alignment horizontal="center" vertical="center"/>
    </xf>
    <xf numFmtId="0" fontId="19" fillId="11" borderId="0" xfId="3" applyFont="1" applyFill="1" applyAlignment="1">
      <alignment horizontal="center" vertical="center"/>
    </xf>
    <xf numFmtId="0" fontId="20" fillId="2" borderId="0" xfId="1" applyFont="1" applyAlignment="1">
      <alignment horizontal="center" vertical="center"/>
    </xf>
    <xf numFmtId="0" fontId="21" fillId="9" borderId="0" xfId="5" applyFont="1" applyFill="1" applyAlignment="1">
      <alignment horizontal="center" vertical="center" wrapText="1"/>
    </xf>
    <xf numFmtId="0" fontId="22" fillId="11" borderId="0" xfId="5" applyFont="1" applyFill="1" applyAlignment="1">
      <alignment horizontal="center" vertical="center" wrapText="1"/>
    </xf>
    <xf numFmtId="0" fontId="23" fillId="0" borderId="0" xfId="3" applyFont="1" applyAlignment="1">
      <alignment horizontal="center" vertical="center"/>
    </xf>
    <xf numFmtId="0" fontId="23" fillId="7" borderId="0" xfId="3" applyFont="1" applyFill="1" applyAlignment="1">
      <alignment horizontal="center" vertical="center"/>
    </xf>
    <xf numFmtId="0" fontId="10" fillId="0" borderId="5" xfId="3" applyFont="1" applyFill="1" applyBorder="1" applyAlignment="1">
      <alignment vertical="center" wrapText="1"/>
    </xf>
    <xf numFmtId="0" fontId="10" fillId="0" borderId="5" xfId="3" applyFont="1" applyFill="1" applyBorder="1" applyAlignment="1">
      <alignment horizontal="center" vertical="center" wrapText="1"/>
    </xf>
    <xf numFmtId="0" fontId="11" fillId="0" borderId="5" xfId="4" applyFont="1" applyFill="1" applyBorder="1" applyAlignment="1">
      <alignment horizontal="center" vertical="center" wrapText="1"/>
    </xf>
    <xf numFmtId="0" fontId="15" fillId="0" borderId="5" xfId="4" applyFont="1" applyFill="1" applyBorder="1" applyAlignment="1">
      <alignment horizontal="center" vertical="center" wrapText="1"/>
    </xf>
    <xf numFmtId="4" fontId="10" fillId="0" borderId="5" xfId="3" applyNumberFormat="1" applyFont="1" applyFill="1" applyBorder="1" applyAlignment="1">
      <alignment horizontal="right" vertical="center"/>
    </xf>
    <xf numFmtId="3" fontId="10" fillId="0" borderId="5" xfId="3" applyNumberFormat="1" applyFont="1" applyFill="1" applyBorder="1" applyAlignment="1">
      <alignment horizontal="center" vertical="center"/>
    </xf>
    <xf numFmtId="0" fontId="13" fillId="0" borderId="5" xfId="2" applyFont="1" applyFill="1" applyBorder="1" applyAlignment="1">
      <alignment vertical="center" wrapText="1"/>
    </xf>
    <xf numFmtId="0" fontId="10" fillId="0" borderId="6" xfId="3" applyFont="1" applyFill="1" applyBorder="1" applyAlignment="1">
      <alignment vertical="center" wrapText="1"/>
    </xf>
    <xf numFmtId="0" fontId="10" fillId="0" borderId="6" xfId="3" applyFont="1" applyFill="1" applyBorder="1" applyAlignment="1">
      <alignment horizontal="center" vertical="center" wrapText="1"/>
    </xf>
    <xf numFmtId="0" fontId="11" fillId="0" borderId="6" xfId="4" applyFont="1" applyFill="1" applyBorder="1" applyAlignment="1">
      <alignment horizontal="center" vertical="center" wrapText="1"/>
    </xf>
    <xf numFmtId="0" fontId="16" fillId="0" borderId="6" xfId="3" applyFont="1" applyFill="1" applyBorder="1" applyAlignment="1">
      <alignment vertical="center" wrapText="1"/>
    </xf>
    <xf numFmtId="0" fontId="10" fillId="0" borderId="6" xfId="3" applyFont="1" applyFill="1" applyBorder="1" applyAlignment="1">
      <alignment horizontal="center" vertical="center"/>
    </xf>
    <xf numFmtId="0" fontId="10" fillId="0" borderId="6" xfId="3" applyFont="1" applyFill="1" applyBorder="1" applyAlignment="1">
      <alignment horizontal="left" vertical="center" wrapText="1"/>
    </xf>
    <xf numFmtId="0" fontId="14" fillId="0" borderId="5" xfId="3" applyFont="1" applyFill="1" applyBorder="1" applyAlignment="1">
      <alignment vertical="center" wrapText="1"/>
    </xf>
    <xf numFmtId="0" fontId="15" fillId="0" borderId="5" xfId="2" applyFont="1" applyFill="1" applyBorder="1" applyAlignment="1">
      <alignment vertical="center" wrapText="1"/>
    </xf>
    <xf numFmtId="0" fontId="10" fillId="0" borderId="5" xfId="3" applyFont="1" applyFill="1" applyBorder="1" applyAlignment="1">
      <alignment horizontal="center" vertical="center"/>
    </xf>
    <xf numFmtId="0" fontId="24" fillId="12" borderId="6" xfId="6" applyBorder="1" applyAlignment="1">
      <alignment horizontal="center" vertical="center"/>
    </xf>
    <xf numFmtId="0" fontId="25" fillId="0" borderId="0" xfId="0" applyFont="1" applyAlignment="1">
      <alignment horizontal="center"/>
    </xf>
    <xf numFmtId="0" fontId="26" fillId="0" borderId="0" xfId="0" applyFont="1" applyAlignment="1">
      <alignment horizontal="left" vertical="center"/>
    </xf>
    <xf numFmtId="0" fontId="27" fillId="0" borderId="0" xfId="0" applyFont="1" applyAlignment="1">
      <alignment horizontal="left"/>
    </xf>
    <xf numFmtId="0" fontId="0" fillId="0" borderId="0" xfId="0" applyAlignment="1">
      <alignment vertical="center"/>
    </xf>
    <xf numFmtId="0" fontId="26" fillId="0" borderId="0" xfId="0" applyFont="1" applyAlignment="1">
      <alignment horizontal="left" vertical="top"/>
    </xf>
    <xf numFmtId="0" fontId="26" fillId="0" borderId="0" xfId="0" applyFont="1" applyAlignment="1">
      <alignment vertical="center"/>
    </xf>
    <xf numFmtId="0" fontId="26" fillId="0" borderId="0" xfId="0" applyFont="1" applyAlignment="1">
      <alignment horizontal="left"/>
    </xf>
    <xf numFmtId="0" fontId="26" fillId="0" borderId="0" xfId="0" applyFont="1" applyAlignment="1"/>
    <xf numFmtId="0" fontId="26" fillId="0" borderId="0" xfId="0" applyFont="1" applyAlignment="1">
      <alignment horizontal="right"/>
    </xf>
    <xf numFmtId="0" fontId="26"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29"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xf numFmtId="0" fontId="14" fillId="13" borderId="2" xfId="0" applyFont="1" applyFill="1" applyBorder="1" applyAlignment="1"/>
    <xf numFmtId="0" fontId="14" fillId="13" borderId="3" xfId="0" applyFont="1" applyFill="1" applyBorder="1" applyAlignment="1">
      <alignment horizontal="left" vertical="center"/>
    </xf>
    <xf numFmtId="0" fontId="14" fillId="13" borderId="3" xfId="0" applyFont="1" applyFill="1" applyBorder="1" applyAlignment="1"/>
    <xf numFmtId="0" fontId="14" fillId="13" borderId="4" xfId="0" applyFont="1" applyFill="1" applyBorder="1" applyAlignment="1"/>
    <xf numFmtId="0" fontId="10" fillId="0" borderId="5" xfId="7" applyFont="1" applyBorder="1" applyAlignment="1">
      <alignment horizontal="center" vertical="center"/>
    </xf>
    <xf numFmtId="0" fontId="10" fillId="14" borderId="5" xfId="3" applyFont="1" applyFill="1" applyBorder="1" applyAlignment="1">
      <alignment vertical="center"/>
    </xf>
    <xf numFmtId="0" fontId="10" fillId="14" borderId="5" xfId="3" applyFont="1" applyFill="1" applyBorder="1" applyAlignment="1">
      <alignment horizontal="center" vertical="center"/>
    </xf>
    <xf numFmtId="3" fontId="31" fillId="0" borderId="5" xfId="8" applyNumberFormat="1" applyFont="1" applyFill="1" applyBorder="1" applyAlignment="1">
      <alignment horizontal="center" vertical="center"/>
    </xf>
    <xf numFmtId="4" fontId="32" fillId="4" borderId="5" xfId="0" applyNumberFormat="1" applyFont="1" applyFill="1" applyBorder="1" applyAlignment="1">
      <alignment vertical="center"/>
    </xf>
    <xf numFmtId="4" fontId="32" fillId="0" borderId="5" xfId="0" applyNumberFormat="1" applyFont="1" applyBorder="1" applyAlignment="1">
      <alignment vertical="center"/>
    </xf>
    <xf numFmtId="1" fontId="32" fillId="0" borderId="5" xfId="0" applyNumberFormat="1" applyFont="1" applyFill="1" applyBorder="1" applyAlignment="1">
      <alignment horizontal="center" vertical="center"/>
    </xf>
    <xf numFmtId="4" fontId="32" fillId="0" borderId="5" xfId="0" applyNumberFormat="1" applyFont="1" applyFill="1" applyBorder="1" applyAlignment="1">
      <alignment vertical="center"/>
    </xf>
    <xf numFmtId="0" fontId="32" fillId="0" borderId="5" xfId="0" applyFont="1" applyFill="1" applyBorder="1" applyAlignment="1">
      <alignment horizontal="left" vertical="center"/>
    </xf>
    <xf numFmtId="0" fontId="10" fillId="0" borderId="6" xfId="7" applyFont="1" applyBorder="1" applyAlignment="1">
      <alignment horizontal="center" vertical="center"/>
    </xf>
    <xf numFmtId="0" fontId="10" fillId="14" borderId="6" xfId="3" applyFont="1" applyFill="1" applyBorder="1" applyAlignment="1">
      <alignment vertical="center"/>
    </xf>
    <xf numFmtId="0" fontId="10" fillId="14" borderId="6" xfId="3" applyFont="1" applyFill="1" applyBorder="1" applyAlignment="1">
      <alignment horizontal="center" vertical="center"/>
    </xf>
    <xf numFmtId="3" fontId="31" fillId="0" borderId="6" xfId="8" applyNumberFormat="1" applyFont="1" applyFill="1" applyBorder="1" applyAlignment="1">
      <alignment horizontal="center" vertical="center"/>
    </xf>
    <xf numFmtId="0" fontId="32" fillId="0" borderId="6" xfId="0" applyFont="1" applyFill="1" applyBorder="1" applyAlignment="1">
      <alignment horizontal="left" vertical="center"/>
    </xf>
    <xf numFmtId="0" fontId="32" fillId="0" borderId="6" xfId="0" applyFont="1" applyFill="1" applyBorder="1" applyAlignment="1">
      <alignment horizontal="left" vertical="center" wrapText="1"/>
    </xf>
    <xf numFmtId="2" fontId="26" fillId="0" borderId="11" xfId="0" applyNumberFormat="1" applyFont="1" applyFill="1" applyBorder="1" applyAlignment="1">
      <alignment horizontal="right" vertical="center"/>
    </xf>
    <xf numFmtId="0" fontId="32" fillId="0" borderId="12" xfId="0" applyFont="1" applyFill="1" applyBorder="1" applyAlignment="1">
      <alignment vertical="center"/>
    </xf>
    <xf numFmtId="4" fontId="26" fillId="0" borderId="8" xfId="0" applyNumberFormat="1" applyFont="1" applyFill="1" applyBorder="1" applyAlignment="1">
      <alignment vertical="center"/>
    </xf>
    <xf numFmtId="4" fontId="26" fillId="0" borderId="11" xfId="0" applyNumberFormat="1" applyFont="1" applyFill="1" applyBorder="1" applyAlignment="1">
      <alignment vertical="center"/>
    </xf>
    <xf numFmtId="0" fontId="32" fillId="0" borderId="13" xfId="0" applyFont="1" applyFill="1" applyBorder="1"/>
    <xf numFmtId="0" fontId="26" fillId="0" borderId="0" xfId="0" applyFont="1" applyBorder="1" applyAlignment="1">
      <alignment horizontal="right"/>
    </xf>
    <xf numFmtId="164" fontId="33" fillId="0" borderId="0" xfId="0" applyNumberFormat="1" applyFont="1" applyFill="1" applyBorder="1" applyAlignment="1">
      <alignment horizontal="right" vertical="center"/>
    </xf>
    <xf numFmtId="0" fontId="0" fillId="0" borderId="0" xfId="0" applyBorder="1"/>
    <xf numFmtId="164" fontId="3" fillId="0" borderId="0" xfId="0" applyNumberFormat="1" applyFont="1" applyBorder="1"/>
    <xf numFmtId="2" fontId="26" fillId="0" borderId="0" xfId="0" applyNumberFormat="1" applyFont="1" applyBorder="1" applyAlignment="1">
      <alignment vertical="center"/>
    </xf>
    <xf numFmtId="0" fontId="32" fillId="0" borderId="11" xfId="0" applyFont="1" applyBorder="1" applyAlignment="1">
      <alignment horizontal="left" vertical="center"/>
    </xf>
    <xf numFmtId="0" fontId="32" fillId="0" borderId="0" xfId="0" applyFont="1" applyBorder="1" applyAlignment="1">
      <alignment horizontal="left" vertical="center"/>
    </xf>
    <xf numFmtId="0" fontId="32" fillId="0" borderId="0" xfId="0" applyFont="1" applyAlignment="1">
      <alignment horizontal="left" vertical="center" wrapText="1"/>
    </xf>
    <xf numFmtId="0" fontId="32" fillId="0" borderId="0" xfId="0" applyFont="1"/>
    <xf numFmtId="0" fontId="40" fillId="0" borderId="0" xfId="0" applyFont="1" applyBorder="1" applyAlignment="1">
      <alignment horizontal="left" vertical="center" wrapText="1"/>
    </xf>
    <xf numFmtId="0" fontId="41" fillId="0" borderId="0" xfId="0" applyFont="1" applyBorder="1" applyAlignment="1">
      <alignment horizontal="left" vertical="center" wrapText="1"/>
    </xf>
    <xf numFmtId="0" fontId="23" fillId="0" borderId="0" xfId="0" applyFont="1" applyBorder="1" applyAlignment="1">
      <alignment horizontal="left" vertical="center" wrapText="1"/>
    </xf>
    <xf numFmtId="0" fontId="0" fillId="0" borderId="0" xfId="0" applyAlignment="1">
      <alignment horizontal="center"/>
    </xf>
    <xf numFmtId="0" fontId="32" fillId="0" borderId="0" xfId="0" applyFont="1" applyAlignment="1">
      <alignment horizontal="center"/>
    </xf>
    <xf numFmtId="0" fontId="32"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xf>
    <xf numFmtId="0" fontId="43" fillId="0" borderId="0" xfId="0" applyFont="1" applyAlignment="1">
      <alignment vertical="center"/>
    </xf>
    <xf numFmtId="0" fontId="44" fillId="0" borderId="0" xfId="0" applyFont="1"/>
    <xf numFmtId="0" fontId="45" fillId="0" borderId="0" xfId="0" applyFont="1" applyAlignment="1">
      <alignment vertical="center"/>
    </xf>
    <xf numFmtId="0" fontId="46" fillId="0" borderId="0" xfId="0" applyFont="1"/>
    <xf numFmtId="0" fontId="47" fillId="0" borderId="0" xfId="0" applyFont="1" applyAlignment="1">
      <alignment vertical="center" wrapText="1"/>
    </xf>
    <xf numFmtId="2" fontId="47" fillId="0" borderId="0" xfId="0" applyNumberFormat="1" applyFont="1" applyAlignment="1">
      <alignment vertical="center" wrapText="1"/>
    </xf>
    <xf numFmtId="0" fontId="10" fillId="14" borderId="5" xfId="3" applyFont="1" applyFill="1" applyBorder="1" applyAlignment="1">
      <alignment horizontal="center" vertical="center" wrapText="1"/>
    </xf>
    <xf numFmtId="0" fontId="10" fillId="14" borderId="6" xfId="3" applyFont="1" applyFill="1" applyBorder="1" applyAlignment="1">
      <alignment horizontal="center" vertical="center" wrapText="1"/>
    </xf>
    <xf numFmtId="0" fontId="15" fillId="0" borderId="6" xfId="4" applyFont="1" applyFill="1" applyBorder="1" applyAlignment="1">
      <alignment horizontal="center" vertical="center" wrapText="1"/>
    </xf>
    <xf numFmtId="4" fontId="10" fillId="0" borderId="6" xfId="3" applyNumberFormat="1" applyFont="1" applyFill="1" applyBorder="1" applyAlignment="1">
      <alignment horizontal="right" vertical="center"/>
    </xf>
    <xf numFmtId="3" fontId="10" fillId="0" borderId="6" xfId="3" applyNumberFormat="1" applyFont="1" applyFill="1" applyBorder="1" applyAlignment="1">
      <alignment horizontal="center" vertical="center"/>
    </xf>
    <xf numFmtId="0" fontId="48" fillId="15" borderId="5" xfId="3" applyFont="1" applyFill="1" applyBorder="1" applyAlignment="1">
      <alignment horizontal="center" vertical="center" wrapText="1"/>
    </xf>
    <xf numFmtId="0" fontId="32" fillId="0" borderId="0" xfId="0" applyFont="1" applyAlignment="1">
      <alignment horizontal="center" vertical="center"/>
    </xf>
    <xf numFmtId="0" fontId="32" fillId="0" borderId="0" xfId="0" applyFont="1" applyAlignment="1">
      <alignment horizontal="center"/>
    </xf>
    <xf numFmtId="0" fontId="5" fillId="14" borderId="5" xfId="3" applyFont="1" applyFill="1" applyBorder="1" applyAlignment="1">
      <alignment vertical="center" wrapText="1"/>
    </xf>
    <xf numFmtId="0" fontId="5" fillId="14" borderId="6" xfId="3" applyFont="1" applyFill="1" applyBorder="1" applyAlignment="1">
      <alignment vertical="center" wrapText="1"/>
    </xf>
    <xf numFmtId="0" fontId="26" fillId="0" borderId="0" xfId="0" applyFont="1" applyAlignment="1">
      <alignment horizontal="left"/>
    </xf>
    <xf numFmtId="0" fontId="26" fillId="0" borderId="0" xfId="0" applyFont="1" applyAlignment="1">
      <alignment horizontal="left" vertical="center"/>
    </xf>
    <xf numFmtId="2" fontId="26" fillId="0" borderId="18" xfId="0" applyNumberFormat="1" applyFont="1" applyFill="1" applyBorder="1" applyAlignment="1">
      <alignment horizontal="right" vertical="center"/>
    </xf>
    <xf numFmtId="0" fontId="32" fillId="0" borderId="19" xfId="0" applyFont="1" applyFill="1" applyBorder="1" applyAlignment="1">
      <alignment vertical="center"/>
    </xf>
    <xf numFmtId="4" fontId="26" fillId="0" borderId="15" xfId="0" applyNumberFormat="1" applyFont="1" applyFill="1" applyBorder="1" applyAlignment="1">
      <alignment vertical="center"/>
    </xf>
    <xf numFmtId="4" fontId="26" fillId="0" borderId="18" xfId="0" applyNumberFormat="1" applyFont="1" applyFill="1" applyBorder="1" applyAlignment="1">
      <alignment vertical="center"/>
    </xf>
    <xf numFmtId="0" fontId="32" fillId="0" borderId="14" xfId="0" applyFont="1" applyFill="1" applyBorder="1"/>
    <xf numFmtId="0" fontId="5" fillId="0" borderId="6" xfId="3" applyFont="1" applyFill="1" applyBorder="1" applyAlignment="1">
      <alignment vertical="center" wrapText="1"/>
    </xf>
    <xf numFmtId="0" fontId="26" fillId="0" borderId="0" xfId="0" applyFont="1" applyAlignment="1">
      <alignment horizontal="left"/>
    </xf>
    <xf numFmtId="0" fontId="25" fillId="0" borderId="0" xfId="0" applyFont="1" applyAlignment="1">
      <alignment horizontal="center"/>
    </xf>
    <xf numFmtId="0" fontId="26" fillId="0" borderId="0" xfId="0" applyFont="1" applyAlignment="1">
      <alignment horizontal="left" vertical="center"/>
    </xf>
    <xf numFmtId="0" fontId="26" fillId="4" borderId="0" xfId="0" applyFont="1" applyFill="1" applyAlignment="1">
      <alignment horizontal="left" vertical="top" wrapText="1"/>
    </xf>
    <xf numFmtId="0" fontId="26" fillId="0" borderId="8" xfId="0" applyFont="1" applyBorder="1" applyAlignment="1">
      <alignment horizontal="right" vertical="center"/>
    </xf>
    <xf numFmtId="0" fontId="26" fillId="0" borderId="9" xfId="0" applyFont="1" applyBorder="1" applyAlignment="1">
      <alignment horizontal="right" vertical="center"/>
    </xf>
    <xf numFmtId="0" fontId="26" fillId="0" borderId="10" xfId="0" applyFont="1" applyBorder="1" applyAlignment="1">
      <alignment horizontal="right" vertical="center"/>
    </xf>
    <xf numFmtId="0" fontId="26" fillId="0" borderId="0" xfId="0" applyFont="1" applyAlignment="1">
      <alignment horizontal="right"/>
    </xf>
    <xf numFmtId="0" fontId="26" fillId="0" borderId="0" xfId="0" applyFont="1" applyFill="1" applyAlignment="1">
      <alignment horizontal="center" vertical="center" wrapText="1"/>
    </xf>
    <xf numFmtId="0" fontId="40" fillId="0" borderId="0" xfId="0" applyFont="1" applyBorder="1" applyAlignment="1">
      <alignment horizontal="left" vertical="center" wrapText="1"/>
    </xf>
    <xf numFmtId="0" fontId="26" fillId="4" borderId="0" xfId="0" applyFont="1" applyFill="1" applyBorder="1" applyAlignment="1">
      <alignment horizontal="left" vertical="center" wrapText="1"/>
    </xf>
    <xf numFmtId="0" fontId="26" fillId="0" borderId="0" xfId="0" applyFont="1" applyBorder="1" applyAlignment="1">
      <alignment horizontal="left" vertical="center"/>
    </xf>
    <xf numFmtId="0" fontId="14" fillId="4" borderId="0" xfId="0" applyFont="1" applyFill="1" applyBorder="1" applyAlignment="1">
      <alignment horizontal="left" vertical="center"/>
    </xf>
    <xf numFmtId="0" fontId="32" fillId="0" borderId="1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horizontal="left" vertical="center" wrapText="1"/>
    </xf>
    <xf numFmtId="0" fontId="35" fillId="0" borderId="0" xfId="0" applyFont="1" applyBorder="1" applyAlignment="1">
      <alignment horizontal="left" vertical="center" wrapText="1"/>
    </xf>
    <xf numFmtId="0" fontId="26" fillId="0" borderId="0" xfId="0" applyFont="1" applyBorder="1" applyAlignment="1">
      <alignment horizontal="left" vertical="center" wrapText="1"/>
    </xf>
    <xf numFmtId="0" fontId="38" fillId="0" borderId="0" xfId="0" applyFont="1" applyBorder="1" applyAlignment="1">
      <alignment horizontal="left" vertical="center" wrapText="1"/>
    </xf>
    <xf numFmtId="0" fontId="32" fillId="0" borderId="0" xfId="0" applyFont="1" applyAlignment="1">
      <alignment horizontal="center" vertical="center"/>
    </xf>
    <xf numFmtId="9" fontId="32" fillId="0" borderId="0" xfId="0" applyNumberFormat="1"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10" fillId="0" borderId="0" xfId="0" applyFont="1" applyBorder="1" applyAlignment="1">
      <alignment horizontal="left" vertical="center" wrapText="1"/>
    </xf>
    <xf numFmtId="0" fontId="14" fillId="0" borderId="0" xfId="0" applyFont="1" applyBorder="1" applyAlignment="1">
      <alignment horizontal="left" vertical="center" wrapText="1"/>
    </xf>
    <xf numFmtId="0" fontId="23" fillId="0" borderId="0" xfId="0" applyFont="1" applyBorder="1" applyAlignment="1">
      <alignment horizontal="left" wrapText="1"/>
    </xf>
    <xf numFmtId="0" fontId="0" fillId="0" borderId="0" xfId="0" applyAlignment="1">
      <alignment horizontal="center"/>
    </xf>
    <xf numFmtId="0" fontId="32" fillId="0" borderId="0" xfId="0" applyFont="1" applyAlignment="1">
      <alignment horizontal="center"/>
    </xf>
    <xf numFmtId="2" fontId="32" fillId="0" borderId="0" xfId="0" applyNumberFormat="1" applyFont="1" applyAlignment="1">
      <alignment horizontal="center"/>
    </xf>
    <xf numFmtId="0" fontId="25" fillId="0" borderId="0" xfId="0" applyFont="1" applyAlignment="1">
      <alignment horizontal="center" vertical="center"/>
    </xf>
    <xf numFmtId="0" fontId="26" fillId="4" borderId="0" xfId="0" applyFont="1" applyFill="1" applyAlignment="1">
      <alignment horizontal="center" vertical="center" wrapText="1"/>
    </xf>
    <xf numFmtId="0" fontId="26" fillId="0" borderId="0" xfId="0" applyFont="1" applyAlignment="1">
      <alignment horizontal="center"/>
    </xf>
    <xf numFmtId="0" fontId="14" fillId="13" borderId="3" xfId="0" applyFont="1" applyFill="1" applyBorder="1" applyAlignment="1">
      <alignment horizontal="center" vertical="center"/>
    </xf>
    <xf numFmtId="0" fontId="14" fillId="13" borderId="4" xfId="0"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15" xfId="0" applyFont="1" applyBorder="1" applyAlignment="1">
      <alignment horizontal="right" vertical="center"/>
    </xf>
    <xf numFmtId="0" fontId="26" fillId="0" borderId="16" xfId="0" applyFont="1" applyBorder="1" applyAlignment="1">
      <alignment horizontal="right" vertical="center"/>
    </xf>
    <xf numFmtId="0" fontId="26" fillId="0" borderId="17" xfId="0" applyFont="1" applyBorder="1" applyAlignment="1">
      <alignment horizontal="right" vertical="center"/>
    </xf>
    <xf numFmtId="0" fontId="32" fillId="0" borderId="6" xfId="0" applyFont="1" applyFill="1" applyBorder="1" applyAlignment="1">
      <alignment vertical="center"/>
    </xf>
  </cellXfs>
  <cellStyles count="9">
    <cellStyle name="Akcent 2" xfId="2" builtinId="33"/>
    <cellStyle name="Dobry" xfId="5" builtinId="26"/>
    <cellStyle name="Neutralny" xfId="1" builtinId="28"/>
    <cellStyle name="Normalny" xfId="0" builtinId="0"/>
    <cellStyle name="Normalny 2" xfId="8"/>
    <cellStyle name="Normalny 2 3" xfId="4"/>
    <cellStyle name="Normalny 3 2" xfId="3"/>
    <cellStyle name="Normalny 4" xfId="7"/>
    <cellStyle name="Zły" xfId="6" builtinId="27"/>
  </cellStyles>
  <dxfs count="2">
    <dxf>
      <fill>
        <patternFill>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187739</xdr:colOff>
      <xdr:row>52</xdr:row>
      <xdr:rowOff>95250</xdr:rowOff>
    </xdr:from>
    <xdr:to>
      <xdr:col>11</xdr:col>
      <xdr:colOff>865909</xdr:colOff>
      <xdr:row>52</xdr:row>
      <xdr:rowOff>877918</xdr:rowOff>
    </xdr:to>
    <xdr:pic>
      <xdr:nvPicPr>
        <xdr:cNvPr id="2" name="Obraz 1"/>
        <xdr:cNvPicPr>
          <a:picLocks noChangeAspect="1"/>
        </xdr:cNvPicPr>
      </xdr:nvPicPr>
      <xdr:blipFill>
        <a:blip xmlns:r="http://schemas.openxmlformats.org/officeDocument/2006/relationships" r:embed="rId1"/>
        <a:stretch>
          <a:fillRect/>
        </a:stretch>
      </xdr:blipFill>
      <xdr:spPr>
        <a:xfrm>
          <a:off x="10197648" y="32592818"/>
          <a:ext cx="678170" cy="782668"/>
        </a:xfrm>
        <a:prstGeom prst="rect">
          <a:avLst/>
        </a:prstGeom>
      </xdr:spPr>
    </xdr:pic>
    <xdr:clientData/>
  </xdr:twoCellAnchor>
  <xdr:twoCellAnchor editAs="oneCell">
    <xdr:from>
      <xdr:col>11</xdr:col>
      <xdr:colOff>155864</xdr:colOff>
      <xdr:row>52</xdr:row>
      <xdr:rowOff>1009716</xdr:rowOff>
    </xdr:from>
    <xdr:to>
      <xdr:col>11</xdr:col>
      <xdr:colOff>828393</xdr:colOff>
      <xdr:row>52</xdr:row>
      <xdr:rowOff>1824129</xdr:rowOff>
    </xdr:to>
    <xdr:pic>
      <xdr:nvPicPr>
        <xdr:cNvPr id="3" name="Obraz 2"/>
        <xdr:cNvPicPr>
          <a:picLocks noChangeAspect="1"/>
        </xdr:cNvPicPr>
      </xdr:nvPicPr>
      <xdr:blipFill>
        <a:blip xmlns:r="http://schemas.openxmlformats.org/officeDocument/2006/relationships" r:embed="rId2"/>
        <a:stretch>
          <a:fillRect/>
        </a:stretch>
      </xdr:blipFill>
      <xdr:spPr>
        <a:xfrm>
          <a:off x="10165773" y="33507284"/>
          <a:ext cx="672529" cy="814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_WYDZIALOWE\HK\Opinie%202024\6_HS_2024%20-%204%20RBLog%20Wroc&#322;aw%20-%20cz&#281;&#347;ci%20UKM,%20PK\Kalkulacja%20do%20opini%206%20UK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modes739\Documents\R%20O%20K%202023\ZAPOTRZEBOWANIA%202023\0.%20ZADANIA%20W%202023%20ZROBIONE\PLAN%20DO%20ZAKUPU%20NA%202023%20-%20zatwierdzone%20plus%20oczekuja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szukiwanie cennik"/>
    </sheetNames>
    <sheetDataSet>
      <sheetData sheetId="0">
        <row r="6">
          <cell r="C6" t="str">
            <v>Tulejka</v>
          </cell>
        </row>
        <row r="7">
          <cell r="C7" t="str">
            <v>Tłok gazowy</v>
          </cell>
        </row>
        <row r="8">
          <cell r="C8" t="str">
            <v>Iglica</v>
          </cell>
        </row>
        <row r="9">
          <cell r="C9" t="str">
            <v>Sprężyna wyciągu</v>
          </cell>
        </row>
        <row r="10">
          <cell r="C10" t="str">
            <v>Kołek osi wyciągu</v>
          </cell>
        </row>
        <row r="11">
          <cell r="C11" t="str">
            <v>Lufa kompletna</v>
          </cell>
        </row>
        <row r="12">
          <cell r="C12" t="str">
            <v>Zatrzask osłony wyrzutnicy</v>
          </cell>
        </row>
        <row r="13">
          <cell r="C13" t="str">
            <v xml:space="preserve">Sprężyna powrotna   </v>
          </cell>
        </row>
        <row r="14">
          <cell r="C14" t="str">
            <v xml:space="preserve">Rolka </v>
          </cell>
        </row>
        <row r="15">
          <cell r="C15" t="str">
            <v xml:space="preserve">Lufa kompletna              </v>
          </cell>
        </row>
        <row r="16">
          <cell r="C16" t="str">
            <v xml:space="preserve">Suwadło kompletne           </v>
          </cell>
        </row>
        <row r="17">
          <cell r="C17" t="str">
            <v xml:space="preserve">Dwójnóg                     </v>
          </cell>
        </row>
        <row r="18">
          <cell r="C18" t="str">
            <v>Pojemnik amunicyjny 100</v>
          </cell>
        </row>
        <row r="19">
          <cell r="C19" t="str">
            <v xml:space="preserve">Przybornik kompletny        </v>
          </cell>
        </row>
        <row r="20">
          <cell r="C20" t="str">
            <v xml:space="preserve">Bezpiecznik                 </v>
          </cell>
        </row>
        <row r="21">
          <cell r="C21" t="str">
            <v xml:space="preserve">Skrzydełko bezpiecznika     </v>
          </cell>
        </row>
        <row r="22">
          <cell r="C22" t="str">
            <v xml:space="preserve">Tłumik płomieni             </v>
          </cell>
        </row>
        <row r="23">
          <cell r="C23" t="str">
            <v xml:space="preserve">Wyciąg                      </v>
          </cell>
        </row>
        <row r="24">
          <cell r="C24" t="str">
            <v xml:space="preserve">Sprężyna powrotna           </v>
          </cell>
        </row>
        <row r="25">
          <cell r="C25" t="str">
            <v>Pas dwupunktowy do zmod. UKM 2000P</v>
          </cell>
        </row>
        <row r="26">
          <cell r="C26" t="str">
            <v>Sprawdzian ryglowania maksymalny</v>
          </cell>
        </row>
        <row r="27">
          <cell r="C27" t="str">
            <v>Sprawdzian ryglowania minimalny</v>
          </cell>
        </row>
        <row r="28">
          <cell r="C28" t="str">
            <v xml:space="preserve">Rygiel lufy 
grupa naprawcza 4 - 12,09 [+/- 0,05] </v>
          </cell>
        </row>
        <row r="29">
          <cell r="C29" t="str">
            <v xml:space="preserve">Rygiel lufy 
grupa naprawcza 5  - 12,12 [+/- 0,05] </v>
          </cell>
        </row>
        <row r="30">
          <cell r="C30" t="str">
            <v>Rygiel lufy 
grupa naprawcza 6 - 12,15 [+/- 0,05]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FFIN"/>
      <sheetName val="TRG M10"/>
      <sheetName val="AK-47"/>
      <sheetName val="AKM,AKMS,KBKAK"/>
      <sheetName val="PKM,PK,PKMS,PKT"/>
      <sheetName val="PM-84 i 98"/>
      <sheetName val="P-83"/>
      <sheetName val="MINI-BERYL"/>
      <sheetName val="BERYL-C"/>
      <sheetName val="20230504"/>
      <sheetName val="UKM"/>
      <sheetName val="UKM (20230504)$"/>
      <sheetName val="UKM (20230504) (zc)"/>
      <sheetName val="LM60"/>
      <sheetName val="ZU-23-2 directB!G"/>
      <sheetName val="ARTY.ALL.23"/>
      <sheetName val="Gr.BN"/>
      <sheetName val="&lt;|"/>
      <sheetName val=" wycena zad 2023"/>
      <sheetName val="KRAB (2)do ZC"/>
      <sheetName val="KRAB FILTRY"/>
      <sheetName val="hełm wz.67.75"/>
      <sheetName val="SPRAWDZ. (FBŁ)"/>
      <sheetName val="zc_spr BŚ (FBŁ)"/>
      <sheetName val="SPRAWDZ.(ZMT)"/>
      <sheetName val="sprawdziany BŚ"/>
      <sheetName val="PALLAD"/>
      <sheetName val="BORALEX"/>
      <sheetName val="ZU-23-2.d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1"/>
  <sheetViews>
    <sheetView view="pageBreakPreview" topLeftCell="B1" zoomScale="60" zoomScaleNormal="70" workbookViewId="0">
      <selection activeCell="X6" sqref="X6"/>
    </sheetView>
  </sheetViews>
  <sheetFormatPr defaultColWidth="9.140625" defaultRowHeight="12.75"/>
  <cols>
    <col min="1" max="1" width="12.5703125" style="1" hidden="1" customWidth="1"/>
    <col min="2" max="2" width="5.140625" style="2" customWidth="1"/>
    <col min="3" max="3" width="18.5703125" style="2" hidden="1" customWidth="1"/>
    <col min="4" max="4" width="53.28515625" style="2" customWidth="1"/>
    <col min="5" max="5" width="38.5703125" style="2" hidden="1" customWidth="1"/>
    <col min="6" max="6" width="18" style="2" customWidth="1"/>
    <col min="7" max="7" width="13.7109375" style="2" customWidth="1"/>
    <col min="8" max="8" width="6.140625" style="2" customWidth="1"/>
    <col min="9" max="9" width="5" style="2" customWidth="1"/>
    <col min="10" max="10" width="12.28515625" style="2" customWidth="1"/>
    <col min="11" max="11" width="13.42578125" style="2" customWidth="1"/>
    <col min="12" max="12" width="7.5703125" style="2" customWidth="1"/>
    <col min="13" max="13" width="11.42578125" style="2" customWidth="1"/>
    <col min="14" max="14" width="12.140625" style="2" customWidth="1"/>
    <col min="15" max="15" width="57.140625" style="2" customWidth="1"/>
    <col min="16" max="16" width="19" style="2" hidden="1" customWidth="1"/>
    <col min="17" max="21" width="0" style="2" hidden="1" customWidth="1"/>
    <col min="22" max="16384" width="9.140625" style="2"/>
  </cols>
  <sheetData>
    <row r="1" spans="1:19">
      <c r="D1" s="3" t="s">
        <v>0</v>
      </c>
      <c r="E1" s="3"/>
      <c r="F1" s="4"/>
      <c r="O1" s="5" t="s">
        <v>1</v>
      </c>
    </row>
    <row r="2" spans="1:19" ht="21">
      <c r="D2" s="6" t="s">
        <v>2</v>
      </c>
      <c r="E2" s="6"/>
      <c r="F2" s="7" t="s">
        <v>3</v>
      </c>
      <c r="G2" s="8"/>
      <c r="H2" s="8"/>
      <c r="I2" s="8"/>
      <c r="J2" s="8"/>
      <c r="K2" s="8"/>
      <c r="L2" s="8"/>
      <c r="M2" s="8"/>
      <c r="N2" s="8"/>
      <c r="O2" s="8"/>
      <c r="P2" s="38"/>
      <c r="Q2" s="38"/>
      <c r="R2" s="38"/>
      <c r="S2" s="38"/>
    </row>
    <row r="3" spans="1:19">
      <c r="D3" s="9"/>
      <c r="E3" s="9"/>
    </row>
    <row r="4" spans="1:19" ht="30">
      <c r="A4" s="10" t="s">
        <v>4</v>
      </c>
      <c r="B4" s="11" t="s">
        <v>5</v>
      </c>
      <c r="C4" s="12" t="s">
        <v>6</v>
      </c>
      <c r="D4" s="13" t="s">
        <v>7</v>
      </c>
      <c r="E4" s="13" t="s">
        <v>8</v>
      </c>
      <c r="F4" s="13" t="s">
        <v>9</v>
      </c>
      <c r="G4" s="14" t="s">
        <v>10</v>
      </c>
      <c r="H4" s="13" t="s">
        <v>11</v>
      </c>
      <c r="I4" s="15" t="s">
        <v>12</v>
      </c>
      <c r="J4" s="16" t="s">
        <v>13</v>
      </c>
      <c r="K4" s="15" t="s">
        <v>14</v>
      </c>
      <c r="L4" s="17" t="s">
        <v>15</v>
      </c>
      <c r="M4" s="15" t="s">
        <v>16</v>
      </c>
      <c r="N4" s="15" t="s">
        <v>17</v>
      </c>
      <c r="O4" s="18" t="s">
        <v>18</v>
      </c>
      <c r="P4" s="40" t="s">
        <v>127</v>
      </c>
      <c r="Q4" s="39" t="s">
        <v>122</v>
      </c>
      <c r="R4" s="40">
        <v>2</v>
      </c>
      <c r="S4" s="41" t="s">
        <v>123</v>
      </c>
    </row>
    <row r="5" spans="1:19" ht="21" customHeight="1">
      <c r="A5" s="19" t="s">
        <v>19</v>
      </c>
      <c r="B5" s="20"/>
      <c r="C5" s="21" t="s">
        <v>19</v>
      </c>
      <c r="D5" s="22"/>
      <c r="E5" s="22"/>
      <c r="F5" s="22"/>
      <c r="G5" s="23"/>
      <c r="H5" s="22"/>
      <c r="I5" s="24"/>
      <c r="J5" s="25"/>
      <c r="K5" s="24"/>
      <c r="L5" s="26"/>
      <c r="M5" s="24"/>
      <c r="N5" s="24"/>
      <c r="O5" s="27"/>
      <c r="P5" s="42" t="s">
        <v>124</v>
      </c>
      <c r="Q5" s="43" t="s">
        <v>125</v>
      </c>
      <c r="R5" s="38"/>
      <c r="S5" s="44" t="s">
        <v>126</v>
      </c>
    </row>
    <row r="6" spans="1:19" ht="24.95" customHeight="1">
      <c r="A6" s="28" t="s">
        <v>19</v>
      </c>
      <c r="B6" s="62">
        <v>1</v>
      </c>
      <c r="C6" s="62" t="s">
        <v>20</v>
      </c>
      <c r="D6" s="47" t="s">
        <v>21</v>
      </c>
      <c r="E6" s="47" t="str">
        <f>'[1]Wyszukiwanie cennik'!C6</f>
        <v>Tulejka</v>
      </c>
      <c r="F6" s="48" t="s">
        <v>22</v>
      </c>
      <c r="G6" s="48" t="s">
        <v>23</v>
      </c>
      <c r="H6" s="49">
        <v>100</v>
      </c>
      <c r="I6" s="50" t="s">
        <v>24</v>
      </c>
      <c r="J6" s="51">
        <v>0</v>
      </c>
      <c r="K6" s="51">
        <f t="shared" ref="K6:K31" si="0">J6*H6</f>
        <v>0</v>
      </c>
      <c r="L6" s="52">
        <v>23</v>
      </c>
      <c r="M6" s="51">
        <f t="shared" ref="M6:M31" si="1">K6*L6/100</f>
        <v>0</v>
      </c>
      <c r="N6" s="51">
        <f t="shared" ref="N6:N31" si="2">K6+M6</f>
        <v>0</v>
      </c>
      <c r="O6" s="53"/>
      <c r="P6" s="4"/>
      <c r="Q6" s="45">
        <v>150</v>
      </c>
      <c r="S6" s="46">
        <v>100</v>
      </c>
    </row>
    <row r="7" spans="1:19" ht="24.95" customHeight="1">
      <c r="A7" s="28" t="s">
        <v>19</v>
      </c>
      <c r="B7" s="62">
        <v>2</v>
      </c>
      <c r="C7" s="62" t="s">
        <v>25</v>
      </c>
      <c r="D7" s="47" t="s">
        <v>26</v>
      </c>
      <c r="E7" s="47" t="str">
        <f>'[1]Wyszukiwanie cennik'!C7</f>
        <v>Tłok gazowy</v>
      </c>
      <c r="F7" s="48" t="s">
        <v>27</v>
      </c>
      <c r="G7" s="48" t="s">
        <v>28</v>
      </c>
      <c r="H7" s="49">
        <v>32</v>
      </c>
      <c r="I7" s="50" t="s">
        <v>24</v>
      </c>
      <c r="J7" s="51">
        <v>0</v>
      </c>
      <c r="K7" s="51">
        <f t="shared" si="0"/>
        <v>0</v>
      </c>
      <c r="L7" s="52">
        <v>23</v>
      </c>
      <c r="M7" s="51">
        <f t="shared" si="1"/>
        <v>0</v>
      </c>
      <c r="N7" s="51">
        <f t="shared" si="2"/>
        <v>0</v>
      </c>
      <c r="O7" s="53"/>
      <c r="P7" s="4" t="s">
        <v>128</v>
      </c>
      <c r="Q7" s="45">
        <v>50</v>
      </c>
      <c r="S7" s="46">
        <v>32</v>
      </c>
    </row>
    <row r="8" spans="1:19" ht="24.95" customHeight="1">
      <c r="A8" s="28" t="s">
        <v>19</v>
      </c>
      <c r="B8" s="62">
        <v>3</v>
      </c>
      <c r="C8" s="58" t="s">
        <v>29</v>
      </c>
      <c r="D8" s="54" t="s">
        <v>30</v>
      </c>
      <c r="E8" s="54" t="str">
        <f>'[1]Wyszukiwanie cennik'!C8</f>
        <v>Iglica</v>
      </c>
      <c r="F8" s="55" t="s">
        <v>31</v>
      </c>
      <c r="G8" s="55" t="s">
        <v>32</v>
      </c>
      <c r="H8" s="56">
        <v>5</v>
      </c>
      <c r="I8" s="50" t="s">
        <v>24</v>
      </c>
      <c r="J8" s="51">
        <v>0</v>
      </c>
      <c r="K8" s="51">
        <f t="shared" si="0"/>
        <v>0</v>
      </c>
      <c r="L8" s="52">
        <v>23</v>
      </c>
      <c r="M8" s="51">
        <f t="shared" si="1"/>
        <v>0</v>
      </c>
      <c r="N8" s="51">
        <f t="shared" si="2"/>
        <v>0</v>
      </c>
      <c r="O8" s="57"/>
      <c r="P8" s="4"/>
      <c r="Q8" s="45">
        <v>5</v>
      </c>
      <c r="S8" s="46">
        <v>5</v>
      </c>
    </row>
    <row r="9" spans="1:19" ht="24.95" customHeight="1">
      <c r="A9" s="28" t="s">
        <v>19</v>
      </c>
      <c r="B9" s="62">
        <v>4</v>
      </c>
      <c r="C9" s="58" t="s">
        <v>33</v>
      </c>
      <c r="D9" s="54" t="s">
        <v>34</v>
      </c>
      <c r="E9" s="54" t="str">
        <f>'[1]Wyszukiwanie cennik'!C9</f>
        <v>Sprężyna wyciągu</v>
      </c>
      <c r="F9" s="55" t="s">
        <v>35</v>
      </c>
      <c r="G9" s="55" t="s">
        <v>36</v>
      </c>
      <c r="H9" s="56">
        <v>80</v>
      </c>
      <c r="I9" s="50" t="s">
        <v>24</v>
      </c>
      <c r="J9" s="51">
        <v>0</v>
      </c>
      <c r="K9" s="51">
        <f t="shared" si="0"/>
        <v>0</v>
      </c>
      <c r="L9" s="52">
        <v>23</v>
      </c>
      <c r="M9" s="51">
        <f t="shared" si="1"/>
        <v>0</v>
      </c>
      <c r="N9" s="51">
        <f t="shared" si="2"/>
        <v>0</v>
      </c>
      <c r="O9" s="57"/>
      <c r="P9" s="4"/>
      <c r="Q9" s="45">
        <v>100</v>
      </c>
      <c r="S9" s="46">
        <v>80</v>
      </c>
    </row>
    <row r="10" spans="1:19" ht="24.95" customHeight="1">
      <c r="A10" s="28" t="s">
        <v>19</v>
      </c>
      <c r="B10" s="62">
        <v>5</v>
      </c>
      <c r="C10" s="62" t="s">
        <v>37</v>
      </c>
      <c r="D10" s="47" t="s">
        <v>38</v>
      </c>
      <c r="E10" s="47" t="str">
        <f>'[1]Wyszukiwanie cennik'!C10</f>
        <v>Kołek osi wyciągu</v>
      </c>
      <c r="F10" s="48" t="s">
        <v>39</v>
      </c>
      <c r="G10" s="48" t="s">
        <v>40</v>
      </c>
      <c r="H10" s="49">
        <v>50</v>
      </c>
      <c r="I10" s="50" t="s">
        <v>24</v>
      </c>
      <c r="J10" s="51">
        <v>0</v>
      </c>
      <c r="K10" s="51">
        <f t="shared" si="0"/>
        <v>0</v>
      </c>
      <c r="L10" s="52">
        <v>23</v>
      </c>
      <c r="M10" s="51">
        <f t="shared" si="1"/>
        <v>0</v>
      </c>
      <c r="N10" s="51">
        <f t="shared" si="2"/>
        <v>0</v>
      </c>
      <c r="O10" s="53"/>
      <c r="P10" s="4"/>
      <c r="Q10" s="45">
        <v>70</v>
      </c>
      <c r="S10" s="46">
        <v>50</v>
      </c>
    </row>
    <row r="11" spans="1:19" ht="24.95" customHeight="1">
      <c r="A11" s="28" t="s">
        <v>19</v>
      </c>
      <c r="B11" s="62">
        <v>6</v>
      </c>
      <c r="C11" s="62" t="s">
        <v>41</v>
      </c>
      <c r="D11" s="47" t="s">
        <v>42</v>
      </c>
      <c r="E11" s="47" t="str">
        <f>'[1]Wyszukiwanie cennik'!C11</f>
        <v>Lufa kompletna</v>
      </c>
      <c r="F11" s="48" t="s">
        <v>43</v>
      </c>
      <c r="G11" s="48" t="s">
        <v>44</v>
      </c>
      <c r="H11" s="49">
        <v>16</v>
      </c>
      <c r="I11" s="50" t="s">
        <v>24</v>
      </c>
      <c r="J11" s="51">
        <v>0</v>
      </c>
      <c r="K11" s="51">
        <f t="shared" si="0"/>
        <v>0</v>
      </c>
      <c r="L11" s="52">
        <v>23</v>
      </c>
      <c r="M11" s="51">
        <f t="shared" si="1"/>
        <v>0</v>
      </c>
      <c r="N11" s="51">
        <f t="shared" si="2"/>
        <v>0</v>
      </c>
      <c r="O11" s="53"/>
      <c r="P11" s="4"/>
      <c r="Q11" s="45">
        <v>20</v>
      </c>
      <c r="S11" s="46">
        <v>16</v>
      </c>
    </row>
    <row r="12" spans="1:19" ht="24.95" customHeight="1">
      <c r="A12" s="28" t="s">
        <v>19</v>
      </c>
      <c r="B12" s="62">
        <v>7</v>
      </c>
      <c r="C12" s="58" t="s">
        <v>45</v>
      </c>
      <c r="D12" s="54" t="s">
        <v>46</v>
      </c>
      <c r="E12" s="54" t="str">
        <f>'[1]Wyszukiwanie cennik'!C12</f>
        <v>Zatrzask osłony wyrzutnicy</v>
      </c>
      <c r="F12" s="55" t="s">
        <v>47</v>
      </c>
      <c r="G12" s="55" t="s">
        <v>48</v>
      </c>
      <c r="H12" s="56">
        <v>10</v>
      </c>
      <c r="I12" s="50" t="s">
        <v>24</v>
      </c>
      <c r="J12" s="51">
        <v>0</v>
      </c>
      <c r="K12" s="51">
        <f t="shared" si="0"/>
        <v>0</v>
      </c>
      <c r="L12" s="52">
        <v>23</v>
      </c>
      <c r="M12" s="51">
        <f t="shared" si="1"/>
        <v>0</v>
      </c>
      <c r="N12" s="51">
        <f t="shared" si="2"/>
        <v>0</v>
      </c>
      <c r="O12" s="57"/>
      <c r="P12" s="4"/>
      <c r="Q12" s="45">
        <v>10</v>
      </c>
      <c r="S12" s="46">
        <v>10</v>
      </c>
    </row>
    <row r="13" spans="1:19" ht="24.95" customHeight="1">
      <c r="A13" s="28" t="s">
        <v>19</v>
      </c>
      <c r="B13" s="62">
        <v>8</v>
      </c>
      <c r="C13" s="58" t="s">
        <v>49</v>
      </c>
      <c r="D13" s="54" t="s">
        <v>50</v>
      </c>
      <c r="E13" s="54" t="str">
        <f>'[1]Wyszukiwanie cennik'!C13</f>
        <v xml:space="preserve">Sprężyna powrotna   </v>
      </c>
      <c r="F13" s="55" t="s">
        <v>51</v>
      </c>
      <c r="G13" s="55" t="s">
        <v>52</v>
      </c>
      <c r="H13" s="56">
        <v>20</v>
      </c>
      <c r="I13" s="50" t="s">
        <v>24</v>
      </c>
      <c r="J13" s="51">
        <v>0</v>
      </c>
      <c r="K13" s="51">
        <f t="shared" si="0"/>
        <v>0</v>
      </c>
      <c r="L13" s="52">
        <v>23</v>
      </c>
      <c r="M13" s="51">
        <f t="shared" si="1"/>
        <v>0</v>
      </c>
      <c r="N13" s="51">
        <f t="shared" si="2"/>
        <v>0</v>
      </c>
      <c r="O13" s="57"/>
      <c r="P13" s="4" t="s">
        <v>129</v>
      </c>
      <c r="Q13" s="45">
        <v>25</v>
      </c>
      <c r="S13" s="46">
        <v>20</v>
      </c>
    </row>
    <row r="14" spans="1:19" ht="43.5" customHeight="1">
      <c r="A14" s="28" t="s">
        <v>19</v>
      </c>
      <c r="B14" s="62">
        <v>9</v>
      </c>
      <c r="C14" s="58" t="s">
        <v>53</v>
      </c>
      <c r="D14" s="54" t="s">
        <v>54</v>
      </c>
      <c r="E14" s="54" t="str">
        <f>'[1]Wyszukiwanie cennik'!C14</f>
        <v xml:space="preserve">Rolka </v>
      </c>
      <c r="F14" s="55" t="s">
        <v>55</v>
      </c>
      <c r="G14" s="55" t="s">
        <v>56</v>
      </c>
      <c r="H14" s="56">
        <v>2</v>
      </c>
      <c r="I14" s="50" t="s">
        <v>24</v>
      </c>
      <c r="J14" s="51">
        <v>0</v>
      </c>
      <c r="K14" s="51">
        <f t="shared" si="0"/>
        <v>0</v>
      </c>
      <c r="L14" s="52">
        <v>23</v>
      </c>
      <c r="M14" s="51">
        <f t="shared" si="1"/>
        <v>0</v>
      </c>
      <c r="N14" s="51">
        <f t="shared" si="2"/>
        <v>0</v>
      </c>
      <c r="O14" s="54" t="s">
        <v>57</v>
      </c>
      <c r="P14" s="4"/>
      <c r="Q14" s="45">
        <v>2</v>
      </c>
      <c r="S14" s="46">
        <v>2</v>
      </c>
    </row>
    <row r="15" spans="1:19" ht="24" customHeight="1">
      <c r="A15" s="28"/>
      <c r="B15" s="62">
        <v>10</v>
      </c>
      <c r="C15" s="63" t="s">
        <v>130</v>
      </c>
      <c r="D15" s="59" t="s">
        <v>59</v>
      </c>
      <c r="E15" s="54" t="s">
        <v>60</v>
      </c>
      <c r="F15" s="55" t="s">
        <v>61</v>
      </c>
      <c r="G15" s="55" t="s">
        <v>62</v>
      </c>
      <c r="H15" s="56">
        <v>2</v>
      </c>
      <c r="I15" s="50" t="s">
        <v>24</v>
      </c>
      <c r="J15" s="51">
        <v>0</v>
      </c>
      <c r="K15" s="51">
        <v>430</v>
      </c>
      <c r="L15" s="52">
        <v>23</v>
      </c>
      <c r="M15" s="51">
        <v>98.9</v>
      </c>
      <c r="N15" s="51">
        <v>528.9</v>
      </c>
      <c r="O15" s="54" t="s">
        <v>63</v>
      </c>
      <c r="P15" s="4"/>
      <c r="Q15" s="45">
        <v>2</v>
      </c>
      <c r="S15" s="46">
        <v>2</v>
      </c>
    </row>
    <row r="16" spans="1:19" ht="24.95" customHeight="1">
      <c r="A16" s="28" t="s">
        <v>19</v>
      </c>
      <c r="B16" s="62">
        <v>11</v>
      </c>
      <c r="C16" s="58" t="s">
        <v>64</v>
      </c>
      <c r="D16" s="54" t="s">
        <v>65</v>
      </c>
      <c r="E16" s="54" t="str">
        <f>'[1]Wyszukiwanie cennik'!C15</f>
        <v xml:space="preserve">Lufa kompletna              </v>
      </c>
      <c r="F16" s="55" t="s">
        <v>66</v>
      </c>
      <c r="G16" s="55" t="s">
        <v>58</v>
      </c>
      <c r="H16" s="56">
        <v>5</v>
      </c>
      <c r="I16" s="50" t="s">
        <v>24</v>
      </c>
      <c r="J16" s="51">
        <v>0</v>
      </c>
      <c r="K16" s="51">
        <f t="shared" si="0"/>
        <v>0</v>
      </c>
      <c r="L16" s="52">
        <v>23</v>
      </c>
      <c r="M16" s="51">
        <f t="shared" si="1"/>
        <v>0</v>
      </c>
      <c r="N16" s="51">
        <f t="shared" si="2"/>
        <v>0</v>
      </c>
      <c r="O16" s="57"/>
      <c r="P16" s="4"/>
      <c r="Q16" s="45">
        <v>5</v>
      </c>
      <c r="S16" s="46">
        <v>5</v>
      </c>
    </row>
    <row r="17" spans="1:19" ht="24.95" customHeight="1">
      <c r="A17" s="28" t="s">
        <v>19</v>
      </c>
      <c r="B17" s="62">
        <v>12</v>
      </c>
      <c r="C17" s="58" t="s">
        <v>67</v>
      </c>
      <c r="D17" s="54" t="s">
        <v>68</v>
      </c>
      <c r="E17" s="54" t="str">
        <f>'[1]Wyszukiwanie cennik'!C16</f>
        <v xml:space="preserve">Suwadło kompletne           </v>
      </c>
      <c r="F17" s="55" t="s">
        <v>69</v>
      </c>
      <c r="G17" s="55" t="s">
        <v>58</v>
      </c>
      <c r="H17" s="56">
        <v>2</v>
      </c>
      <c r="I17" s="50" t="s">
        <v>24</v>
      </c>
      <c r="J17" s="51">
        <v>0</v>
      </c>
      <c r="K17" s="51">
        <f t="shared" si="0"/>
        <v>0</v>
      </c>
      <c r="L17" s="52">
        <v>23</v>
      </c>
      <c r="M17" s="51">
        <f t="shared" si="1"/>
        <v>0</v>
      </c>
      <c r="N17" s="51">
        <f t="shared" si="2"/>
        <v>0</v>
      </c>
      <c r="O17" s="57"/>
      <c r="P17" s="4"/>
      <c r="Q17" s="45">
        <v>2</v>
      </c>
      <c r="S17" s="46">
        <v>2</v>
      </c>
    </row>
    <row r="18" spans="1:19" ht="24.95" customHeight="1">
      <c r="A18" s="28" t="s">
        <v>19</v>
      </c>
      <c r="B18" s="62">
        <v>13</v>
      </c>
      <c r="C18" s="62" t="s">
        <v>70</v>
      </c>
      <c r="D18" s="47" t="s">
        <v>71</v>
      </c>
      <c r="E18" s="47" t="str">
        <f>'[1]Wyszukiwanie cennik'!C17</f>
        <v xml:space="preserve">Dwójnóg                     </v>
      </c>
      <c r="F18" s="48" t="s">
        <v>72</v>
      </c>
      <c r="G18" s="48" t="s">
        <v>58</v>
      </c>
      <c r="H18" s="49">
        <v>10</v>
      </c>
      <c r="I18" s="50" t="s">
        <v>24</v>
      </c>
      <c r="J18" s="51">
        <v>0</v>
      </c>
      <c r="K18" s="51">
        <f t="shared" si="0"/>
        <v>0</v>
      </c>
      <c r="L18" s="52">
        <v>23</v>
      </c>
      <c r="M18" s="51">
        <f t="shared" si="1"/>
        <v>0</v>
      </c>
      <c r="N18" s="51">
        <f t="shared" si="2"/>
        <v>0</v>
      </c>
      <c r="O18" s="53"/>
      <c r="P18" s="4"/>
      <c r="Q18" s="45">
        <v>10</v>
      </c>
      <c r="S18" s="46">
        <v>10</v>
      </c>
    </row>
    <row r="19" spans="1:19" ht="24.95" customHeight="1">
      <c r="A19" s="28" t="s">
        <v>19</v>
      </c>
      <c r="B19" s="62">
        <v>14</v>
      </c>
      <c r="C19" s="62" t="s">
        <v>73</v>
      </c>
      <c r="D19" s="47" t="s">
        <v>74</v>
      </c>
      <c r="E19" s="47" t="str">
        <f>'[1]Wyszukiwanie cennik'!C18</f>
        <v>Pojemnik amunicyjny 100</v>
      </c>
      <c r="F19" s="48" t="s">
        <v>75</v>
      </c>
      <c r="G19" s="48" t="s">
        <v>58</v>
      </c>
      <c r="H19" s="49">
        <v>5</v>
      </c>
      <c r="I19" s="50" t="s">
        <v>24</v>
      </c>
      <c r="J19" s="51">
        <v>0</v>
      </c>
      <c r="K19" s="51">
        <f t="shared" si="0"/>
        <v>0</v>
      </c>
      <c r="L19" s="52">
        <v>23</v>
      </c>
      <c r="M19" s="51">
        <f t="shared" si="1"/>
        <v>0</v>
      </c>
      <c r="N19" s="51">
        <f t="shared" si="2"/>
        <v>0</v>
      </c>
      <c r="O19" s="53"/>
      <c r="P19" s="4"/>
      <c r="Q19" s="45">
        <v>5</v>
      </c>
      <c r="S19" s="46">
        <v>5</v>
      </c>
    </row>
    <row r="20" spans="1:19" ht="24.95" customHeight="1">
      <c r="A20" s="28" t="s">
        <v>19</v>
      </c>
      <c r="B20" s="62">
        <v>15</v>
      </c>
      <c r="C20" s="62" t="s">
        <v>76</v>
      </c>
      <c r="D20" s="47" t="s">
        <v>77</v>
      </c>
      <c r="E20" s="47" t="str">
        <f>'[1]Wyszukiwanie cennik'!C19</f>
        <v xml:space="preserve">Przybornik kompletny        </v>
      </c>
      <c r="F20" s="48" t="s">
        <v>78</v>
      </c>
      <c r="G20" s="48" t="s">
        <v>58</v>
      </c>
      <c r="H20" s="49">
        <v>10</v>
      </c>
      <c r="I20" s="50" t="s">
        <v>24</v>
      </c>
      <c r="J20" s="51">
        <v>0</v>
      </c>
      <c r="K20" s="51">
        <f t="shared" si="0"/>
        <v>0</v>
      </c>
      <c r="L20" s="52">
        <v>23</v>
      </c>
      <c r="M20" s="51">
        <f t="shared" si="1"/>
        <v>0</v>
      </c>
      <c r="N20" s="51">
        <f t="shared" si="2"/>
        <v>0</v>
      </c>
      <c r="O20" s="53"/>
      <c r="P20" s="4"/>
      <c r="Q20" s="45">
        <v>10</v>
      </c>
      <c r="S20" s="46">
        <v>10</v>
      </c>
    </row>
    <row r="21" spans="1:19" ht="24.95" customHeight="1">
      <c r="A21" s="28" t="s">
        <v>19</v>
      </c>
      <c r="B21" s="62">
        <v>16</v>
      </c>
      <c r="C21" s="62" t="s">
        <v>79</v>
      </c>
      <c r="D21" s="47" t="s">
        <v>80</v>
      </c>
      <c r="E21" s="47" t="str">
        <f>'[1]Wyszukiwanie cennik'!C20</f>
        <v xml:space="preserve">Bezpiecznik                 </v>
      </c>
      <c r="F21" s="48" t="s">
        <v>81</v>
      </c>
      <c r="G21" s="48" t="s">
        <v>58</v>
      </c>
      <c r="H21" s="49">
        <v>5</v>
      </c>
      <c r="I21" s="50" t="s">
        <v>24</v>
      </c>
      <c r="J21" s="51">
        <v>0</v>
      </c>
      <c r="K21" s="51">
        <f t="shared" si="0"/>
        <v>0</v>
      </c>
      <c r="L21" s="52">
        <v>23</v>
      </c>
      <c r="M21" s="51">
        <f t="shared" si="1"/>
        <v>0</v>
      </c>
      <c r="N21" s="51">
        <f t="shared" si="2"/>
        <v>0</v>
      </c>
      <c r="O21" s="53"/>
      <c r="P21" s="4"/>
      <c r="Q21" s="45">
        <v>5</v>
      </c>
      <c r="S21" s="46">
        <v>5</v>
      </c>
    </row>
    <row r="22" spans="1:19" ht="24.95" customHeight="1">
      <c r="A22" s="28" t="s">
        <v>19</v>
      </c>
      <c r="B22" s="62">
        <v>17</v>
      </c>
      <c r="C22" s="62" t="s">
        <v>82</v>
      </c>
      <c r="D22" s="47" t="s">
        <v>83</v>
      </c>
      <c r="E22" s="47" t="str">
        <f>'[1]Wyszukiwanie cennik'!C21</f>
        <v xml:space="preserve">Skrzydełko bezpiecznika     </v>
      </c>
      <c r="F22" s="48" t="s">
        <v>84</v>
      </c>
      <c r="G22" s="48" t="s">
        <v>58</v>
      </c>
      <c r="H22" s="49">
        <v>5</v>
      </c>
      <c r="I22" s="50" t="s">
        <v>24</v>
      </c>
      <c r="J22" s="51">
        <v>0</v>
      </c>
      <c r="K22" s="51">
        <f t="shared" si="0"/>
        <v>0</v>
      </c>
      <c r="L22" s="52">
        <v>23</v>
      </c>
      <c r="M22" s="51">
        <f t="shared" si="1"/>
        <v>0</v>
      </c>
      <c r="N22" s="51">
        <f t="shared" si="2"/>
        <v>0</v>
      </c>
      <c r="O22" s="53"/>
      <c r="P22" s="4"/>
      <c r="Q22" s="45">
        <v>5</v>
      </c>
      <c r="S22" s="46">
        <v>5</v>
      </c>
    </row>
    <row r="23" spans="1:19" ht="24.95" customHeight="1">
      <c r="A23" s="28" t="s">
        <v>19</v>
      </c>
      <c r="B23" s="62">
        <v>18</v>
      </c>
      <c r="C23" s="62" t="s">
        <v>85</v>
      </c>
      <c r="D23" s="47" t="s">
        <v>86</v>
      </c>
      <c r="E23" s="47" t="str">
        <f>'[1]Wyszukiwanie cennik'!C22</f>
        <v xml:space="preserve">Tłumik płomieni             </v>
      </c>
      <c r="F23" s="48" t="s">
        <v>87</v>
      </c>
      <c r="G23" s="48" t="s">
        <v>58</v>
      </c>
      <c r="H23" s="49">
        <v>5</v>
      </c>
      <c r="I23" s="50" t="s">
        <v>24</v>
      </c>
      <c r="J23" s="51">
        <v>0</v>
      </c>
      <c r="K23" s="51">
        <f t="shared" si="0"/>
        <v>0</v>
      </c>
      <c r="L23" s="52">
        <v>23</v>
      </c>
      <c r="M23" s="51">
        <f t="shared" si="1"/>
        <v>0</v>
      </c>
      <c r="N23" s="51">
        <f t="shared" si="2"/>
        <v>0</v>
      </c>
      <c r="O23" s="53"/>
      <c r="P23" s="4"/>
      <c r="Q23" s="45">
        <v>5</v>
      </c>
      <c r="S23" s="46">
        <v>5</v>
      </c>
    </row>
    <row r="24" spans="1:19" ht="24.95" customHeight="1">
      <c r="A24" s="28" t="s">
        <v>19</v>
      </c>
      <c r="B24" s="62">
        <v>19</v>
      </c>
      <c r="C24" s="62" t="s">
        <v>88</v>
      </c>
      <c r="D24" s="47" t="s">
        <v>89</v>
      </c>
      <c r="E24" s="47" t="str">
        <f>'[1]Wyszukiwanie cennik'!C23</f>
        <v xml:space="preserve">Wyciąg                      </v>
      </c>
      <c r="F24" s="48" t="s">
        <v>90</v>
      </c>
      <c r="G24" s="48" t="s">
        <v>58</v>
      </c>
      <c r="H24" s="49">
        <v>10</v>
      </c>
      <c r="I24" s="50" t="s">
        <v>24</v>
      </c>
      <c r="J24" s="51">
        <v>0</v>
      </c>
      <c r="K24" s="51">
        <f t="shared" si="0"/>
        <v>0</v>
      </c>
      <c r="L24" s="52">
        <v>23</v>
      </c>
      <c r="M24" s="51">
        <f t="shared" si="1"/>
        <v>0</v>
      </c>
      <c r="N24" s="51">
        <f t="shared" si="2"/>
        <v>0</v>
      </c>
      <c r="O24" s="53"/>
      <c r="P24" s="4"/>
      <c r="Q24" s="45">
        <v>10</v>
      </c>
      <c r="S24" s="46">
        <v>10</v>
      </c>
    </row>
    <row r="25" spans="1:19" ht="24.95" customHeight="1">
      <c r="A25" s="28" t="s">
        <v>19</v>
      </c>
      <c r="B25" s="58">
        <v>20</v>
      </c>
      <c r="C25" s="58" t="s">
        <v>91</v>
      </c>
      <c r="D25" s="54" t="s">
        <v>92</v>
      </c>
      <c r="E25" s="54" t="str">
        <f>'[1]Wyszukiwanie cennik'!C24</f>
        <v xml:space="preserve">Sprężyna powrotna           </v>
      </c>
      <c r="F25" s="55" t="s">
        <v>93</v>
      </c>
      <c r="G25" s="55" t="s">
        <v>58</v>
      </c>
      <c r="H25" s="56">
        <v>10</v>
      </c>
      <c r="I25" s="130" t="s">
        <v>24</v>
      </c>
      <c r="J25" s="131">
        <v>0</v>
      </c>
      <c r="K25" s="131">
        <f t="shared" si="0"/>
        <v>0</v>
      </c>
      <c r="L25" s="132">
        <v>23</v>
      </c>
      <c r="M25" s="131">
        <f t="shared" si="1"/>
        <v>0</v>
      </c>
      <c r="N25" s="131">
        <f t="shared" si="2"/>
        <v>0</v>
      </c>
      <c r="O25" s="53"/>
      <c r="P25" s="4"/>
      <c r="Q25" s="45">
        <v>10</v>
      </c>
      <c r="S25" s="46">
        <v>10</v>
      </c>
    </row>
    <row r="26" spans="1:19" ht="44.25" customHeight="1">
      <c r="A26" s="28" t="s">
        <v>19</v>
      </c>
      <c r="B26" s="62">
        <v>21</v>
      </c>
      <c r="C26" s="62" t="s">
        <v>94</v>
      </c>
      <c r="D26" s="47" t="s">
        <v>95</v>
      </c>
      <c r="E26" s="47" t="str">
        <f>'[1]Wyszukiwanie cennik'!C25</f>
        <v>Pas dwupunktowy do zmod. UKM 2000P</v>
      </c>
      <c r="F26" s="48" t="s">
        <v>96</v>
      </c>
      <c r="G26" s="133" t="s">
        <v>97</v>
      </c>
      <c r="H26" s="49">
        <v>20</v>
      </c>
      <c r="I26" s="50" t="s">
        <v>24</v>
      </c>
      <c r="J26" s="51">
        <v>0</v>
      </c>
      <c r="K26" s="51">
        <f t="shared" si="0"/>
        <v>0</v>
      </c>
      <c r="L26" s="52">
        <v>23</v>
      </c>
      <c r="M26" s="51">
        <f t="shared" si="1"/>
        <v>0</v>
      </c>
      <c r="N26" s="51">
        <f t="shared" si="2"/>
        <v>0</v>
      </c>
      <c r="O26" s="53"/>
      <c r="P26" s="4"/>
      <c r="Q26" s="45">
        <v>25</v>
      </c>
      <c r="S26" s="46">
        <v>20</v>
      </c>
    </row>
    <row r="27" spans="1:19" ht="24.95" customHeight="1">
      <c r="A27" s="28" t="s">
        <v>19</v>
      </c>
      <c r="B27" s="62">
        <v>22</v>
      </c>
      <c r="C27" s="62" t="s">
        <v>98</v>
      </c>
      <c r="D27" s="47" t="s">
        <v>99</v>
      </c>
      <c r="E27" s="47" t="str">
        <f>'[1]Wyszukiwanie cennik'!C26</f>
        <v>Sprawdzian ryglowania maksymalny</v>
      </c>
      <c r="F27" s="48" t="s">
        <v>100</v>
      </c>
      <c r="G27" s="48" t="s">
        <v>100</v>
      </c>
      <c r="H27" s="49">
        <v>2</v>
      </c>
      <c r="I27" s="50" t="s">
        <v>24</v>
      </c>
      <c r="J27" s="51">
        <v>0</v>
      </c>
      <c r="K27" s="51">
        <f t="shared" si="0"/>
        <v>0</v>
      </c>
      <c r="L27" s="52">
        <v>23</v>
      </c>
      <c r="M27" s="51">
        <f t="shared" si="1"/>
        <v>0</v>
      </c>
      <c r="N27" s="51">
        <f t="shared" si="2"/>
        <v>0</v>
      </c>
      <c r="O27" s="53"/>
      <c r="P27" s="4"/>
      <c r="Q27" s="45">
        <v>2</v>
      </c>
      <c r="S27" s="46">
        <v>2</v>
      </c>
    </row>
    <row r="28" spans="1:19" ht="24.95" customHeight="1">
      <c r="A28" s="28" t="s">
        <v>19</v>
      </c>
      <c r="B28" s="62">
        <v>23</v>
      </c>
      <c r="C28" s="62" t="s">
        <v>101</v>
      </c>
      <c r="D28" s="47" t="s">
        <v>102</v>
      </c>
      <c r="E28" s="47" t="str">
        <f>'[1]Wyszukiwanie cennik'!C27</f>
        <v>Sprawdzian ryglowania minimalny</v>
      </c>
      <c r="F28" s="48" t="s">
        <v>103</v>
      </c>
      <c r="G28" s="48" t="s">
        <v>201</v>
      </c>
      <c r="H28" s="49">
        <v>1</v>
      </c>
      <c r="I28" s="50" t="s">
        <v>24</v>
      </c>
      <c r="J28" s="51">
        <v>0</v>
      </c>
      <c r="K28" s="51">
        <f t="shared" si="0"/>
        <v>0</v>
      </c>
      <c r="L28" s="52">
        <v>23</v>
      </c>
      <c r="M28" s="51">
        <f t="shared" si="1"/>
        <v>0</v>
      </c>
      <c r="N28" s="51">
        <f t="shared" si="2"/>
        <v>0</v>
      </c>
      <c r="O28" s="53"/>
      <c r="P28" s="4"/>
      <c r="Q28" s="45">
        <v>1</v>
      </c>
      <c r="S28" s="46">
        <v>1</v>
      </c>
    </row>
    <row r="29" spans="1:19" ht="33" customHeight="1">
      <c r="A29" s="28" t="s">
        <v>19</v>
      </c>
      <c r="B29" s="62">
        <v>24</v>
      </c>
      <c r="C29" s="62" t="s">
        <v>104</v>
      </c>
      <c r="D29" s="47" t="s">
        <v>105</v>
      </c>
      <c r="E29" s="60" t="str">
        <f>'[1]Wyszukiwanie cennik'!C28</f>
        <v xml:space="preserve">Rygiel lufy 
grupa naprawcza 4 - 12,09 [+/- 0,05] </v>
      </c>
      <c r="F29" s="48" t="s">
        <v>106</v>
      </c>
      <c r="G29" s="48" t="s">
        <v>58</v>
      </c>
      <c r="H29" s="49">
        <v>32</v>
      </c>
      <c r="I29" s="50" t="s">
        <v>24</v>
      </c>
      <c r="J29" s="51">
        <v>0</v>
      </c>
      <c r="K29" s="51">
        <f t="shared" si="0"/>
        <v>0</v>
      </c>
      <c r="L29" s="52">
        <v>23</v>
      </c>
      <c r="M29" s="51">
        <f t="shared" si="1"/>
        <v>0</v>
      </c>
      <c r="N29" s="51">
        <f t="shared" si="2"/>
        <v>0</v>
      </c>
      <c r="O29" s="61" t="s">
        <v>107</v>
      </c>
      <c r="P29" s="4"/>
      <c r="Q29" s="45">
        <v>37</v>
      </c>
      <c r="S29" s="46">
        <v>32</v>
      </c>
    </row>
    <row r="30" spans="1:19" ht="32.25" customHeight="1">
      <c r="A30" s="28" t="s">
        <v>19</v>
      </c>
      <c r="B30" s="62">
        <v>25</v>
      </c>
      <c r="C30" s="62" t="s">
        <v>108</v>
      </c>
      <c r="D30" s="47" t="s">
        <v>109</v>
      </c>
      <c r="E30" s="60" t="str">
        <f>'[1]Wyszukiwanie cennik'!C29</f>
        <v xml:space="preserve">Rygiel lufy 
grupa naprawcza 5  - 12,12 [+/- 0,05] </v>
      </c>
      <c r="F30" s="48" t="s">
        <v>110</v>
      </c>
      <c r="G30" s="48" t="s">
        <v>58</v>
      </c>
      <c r="H30" s="49">
        <v>32</v>
      </c>
      <c r="I30" s="50" t="s">
        <v>24</v>
      </c>
      <c r="J30" s="51">
        <v>0</v>
      </c>
      <c r="K30" s="51">
        <f t="shared" si="0"/>
        <v>0</v>
      </c>
      <c r="L30" s="52">
        <v>23</v>
      </c>
      <c r="M30" s="51">
        <f t="shared" si="1"/>
        <v>0</v>
      </c>
      <c r="N30" s="51">
        <f t="shared" si="2"/>
        <v>0</v>
      </c>
      <c r="O30" s="61" t="s">
        <v>111</v>
      </c>
      <c r="P30" s="4"/>
      <c r="Q30" s="45">
        <v>37</v>
      </c>
      <c r="S30" s="46">
        <v>32</v>
      </c>
    </row>
    <row r="31" spans="1:19" ht="32.25" customHeight="1">
      <c r="A31" s="28" t="s">
        <v>19</v>
      </c>
      <c r="B31" s="62">
        <v>26</v>
      </c>
      <c r="C31" s="62" t="s">
        <v>112</v>
      </c>
      <c r="D31" s="47" t="s">
        <v>113</v>
      </c>
      <c r="E31" s="60" t="str">
        <f>'[1]Wyszukiwanie cennik'!C30</f>
        <v>Rygiel lufy 
grupa naprawcza 6 - 12,15 [+/- 0,05]</v>
      </c>
      <c r="F31" s="48" t="s">
        <v>114</v>
      </c>
      <c r="G31" s="48" t="s">
        <v>58</v>
      </c>
      <c r="H31" s="49">
        <v>32</v>
      </c>
      <c r="I31" s="50" t="s">
        <v>24</v>
      </c>
      <c r="J31" s="51">
        <v>0</v>
      </c>
      <c r="K31" s="51">
        <f t="shared" si="0"/>
        <v>0</v>
      </c>
      <c r="L31" s="52">
        <v>23</v>
      </c>
      <c r="M31" s="51">
        <f t="shared" si="1"/>
        <v>0</v>
      </c>
      <c r="N31" s="51">
        <f t="shared" si="2"/>
        <v>0</v>
      </c>
      <c r="O31" s="61" t="s">
        <v>115</v>
      </c>
      <c r="P31" s="4"/>
      <c r="Q31" s="45">
        <v>43</v>
      </c>
      <c r="S31" s="46">
        <v>32</v>
      </c>
    </row>
    <row r="32" spans="1:19" ht="24" customHeight="1">
      <c r="A32" s="19" t="s">
        <v>19</v>
      </c>
      <c r="B32" s="29"/>
      <c r="C32" s="30" t="s">
        <v>19</v>
      </c>
      <c r="D32" s="30"/>
      <c r="E32" s="30"/>
      <c r="F32" s="30"/>
      <c r="G32" s="30"/>
      <c r="H32" s="30"/>
      <c r="I32" s="30"/>
      <c r="J32" s="31"/>
      <c r="K32" s="32">
        <f>SUM(K6:K31)</f>
        <v>430</v>
      </c>
      <c r="L32" s="33" t="s">
        <v>116</v>
      </c>
      <c r="M32" s="32">
        <f>SUM(M6:M31)</f>
        <v>98.9</v>
      </c>
      <c r="N32" s="32">
        <f>SUM(N6:N31)</f>
        <v>528.9</v>
      </c>
      <c r="O32" s="34"/>
    </row>
    <row r="36" spans="4:6" ht="15.75">
      <c r="D36" s="35"/>
      <c r="E36" s="35"/>
      <c r="F36" s="36" t="s">
        <v>117</v>
      </c>
    </row>
    <row r="38" spans="4:6" ht="15">
      <c r="F38" s="37" t="s">
        <v>118</v>
      </c>
    </row>
    <row r="39" spans="4:6" ht="15">
      <c r="F39" s="37" t="s">
        <v>119</v>
      </c>
    </row>
    <row r="40" spans="4:6" ht="15">
      <c r="F40" s="37" t="s">
        <v>120</v>
      </c>
    </row>
    <row r="41" spans="4:6" ht="15">
      <c r="F41" s="37" t="s">
        <v>121</v>
      </c>
    </row>
  </sheetData>
  <autoFilter ref="A5:S32"/>
  <conditionalFormatting sqref="C6:C31">
    <cfRule type="duplicateValues" dxfId="1" priority="2"/>
  </conditionalFormatting>
  <pageMargins left="0.70866141732283472" right="0.70866141732283472" top="0.74803149606299213" bottom="0.74803149606299213" header="0.31496062992125984" footer="0.31496062992125984"/>
  <pageSetup paperSize="9" scale="82"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2FA0573-7D48-4342-BF76-BD23D59B988B}">
            <xm:f>COUNTIFS('C:\Users\dmodes739\Documents\R O K 2023\ZAPOTRZEBOWANIA 2023\0. ZADANIA W 2023 ZROBIONE\[PLAN DO ZAKUPU NA 2023 - zatwierdzone plus oczekujace.xlsx]20230504'!#REF!,$C6)</xm:f>
            <x14:dxf>
              <fill>
                <patternFill>
                  <bgColor theme="7" tint="0.59996337778862885"/>
                </patternFill>
              </fill>
            </x14:dxf>
          </x14:cfRule>
          <xm:sqref>C6:C31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3"/>
  <sheetViews>
    <sheetView view="pageBreakPreview" topLeftCell="A16" zoomScale="75" zoomScaleNormal="100" zoomScaleSheetLayoutView="75" workbookViewId="0">
      <selection activeCell="B39" sqref="B39:N39"/>
    </sheetView>
  </sheetViews>
  <sheetFormatPr defaultRowHeight="15"/>
  <cols>
    <col min="1" max="1" width="4.7109375" customWidth="1"/>
    <col min="2" max="2" width="3.85546875" style="67" customWidth="1"/>
    <col min="3" max="3" width="41.5703125" customWidth="1"/>
    <col min="4" max="4" width="18.7109375" customWidth="1"/>
    <col min="5" max="5" width="16.5703125" customWidth="1"/>
    <col min="6" max="7" width="11.5703125" customWidth="1"/>
    <col min="8" max="8" width="12.7109375" customWidth="1"/>
    <col min="9" max="9" width="14.42578125" customWidth="1"/>
    <col min="10" max="10" width="11.28515625" customWidth="1"/>
    <col min="11" max="11" width="12.85546875" customWidth="1"/>
    <col min="12" max="12" width="14.85546875" customWidth="1"/>
    <col min="13" max="13" width="30.7109375" customWidth="1"/>
    <col min="14" max="14" width="4.7109375" customWidth="1"/>
  </cols>
  <sheetData>
    <row r="1" spans="2:12" ht="15.75">
      <c r="B1" s="147" t="s">
        <v>131</v>
      </c>
      <c r="C1" s="147"/>
      <c r="D1" s="147"/>
      <c r="E1" s="147"/>
      <c r="F1" s="147"/>
      <c r="G1" s="147"/>
      <c r="H1" s="147"/>
      <c r="I1" s="147"/>
      <c r="J1" s="147"/>
      <c r="K1" s="147"/>
      <c r="L1" s="147"/>
    </row>
    <row r="2" spans="2:12" ht="15.75">
      <c r="B2" s="64"/>
      <c r="C2" s="64"/>
      <c r="D2" s="64"/>
      <c r="E2" s="64"/>
      <c r="F2" s="64"/>
      <c r="G2" s="64"/>
      <c r="H2" s="64"/>
      <c r="I2" s="64"/>
      <c r="J2" s="64"/>
      <c r="K2" s="64"/>
      <c r="L2" s="64"/>
    </row>
    <row r="3" spans="2:12" ht="18">
      <c r="B3" s="148" t="s">
        <v>132</v>
      </c>
      <c r="C3" s="148"/>
      <c r="D3" s="148"/>
      <c r="E3" s="65"/>
      <c r="F3" s="66"/>
      <c r="G3" s="66"/>
    </row>
    <row r="4" spans="2:12" ht="18">
      <c r="B4" s="148" t="s">
        <v>133</v>
      </c>
      <c r="C4" s="148"/>
      <c r="D4" s="148"/>
      <c r="E4" s="65"/>
      <c r="F4" s="66"/>
      <c r="G4" s="66"/>
    </row>
    <row r="5" spans="2:12" ht="18">
      <c r="B5" s="148" t="s">
        <v>134</v>
      </c>
      <c r="C5" s="148"/>
      <c r="D5" s="148"/>
      <c r="E5" s="65"/>
      <c r="F5" s="66"/>
      <c r="G5" s="66"/>
    </row>
    <row r="6" spans="2:12" ht="13.5" customHeight="1">
      <c r="C6" s="66"/>
      <c r="D6" s="66"/>
      <c r="E6" s="66"/>
      <c r="F6" s="66"/>
      <c r="G6" s="66"/>
    </row>
    <row r="7" spans="2:12" ht="15" customHeight="1">
      <c r="B7" s="149" t="s">
        <v>135</v>
      </c>
      <c r="C7" s="149"/>
      <c r="D7" s="149"/>
      <c r="E7" s="149"/>
      <c r="F7" s="149"/>
      <c r="G7" s="149"/>
      <c r="H7" s="149"/>
      <c r="I7" s="149"/>
      <c r="J7" s="149"/>
      <c r="K7" s="149"/>
      <c r="L7" s="149"/>
    </row>
    <row r="8" spans="2:12" ht="7.5" customHeight="1">
      <c r="B8" s="149"/>
      <c r="C8" s="149"/>
      <c r="D8" s="149"/>
      <c r="E8" s="149"/>
      <c r="F8" s="149"/>
      <c r="G8" s="149"/>
      <c r="H8" s="149"/>
      <c r="I8" s="149"/>
      <c r="J8" s="149"/>
      <c r="K8" s="149"/>
      <c r="L8" s="149"/>
    </row>
    <row r="9" spans="2:12">
      <c r="B9" s="68"/>
      <c r="C9" s="68"/>
      <c r="D9" s="68"/>
      <c r="E9" s="68"/>
      <c r="F9" s="68"/>
      <c r="G9" s="68"/>
      <c r="H9" s="68"/>
    </row>
    <row r="10" spans="2:12">
      <c r="B10" s="69" t="s">
        <v>136</v>
      </c>
      <c r="C10" s="69"/>
      <c r="D10" s="69"/>
      <c r="E10" s="69"/>
      <c r="F10" s="69"/>
      <c r="G10" s="69"/>
      <c r="H10" s="68"/>
    </row>
    <row r="11" spans="2:12">
      <c r="B11" s="146" t="s">
        <v>137</v>
      </c>
      <c r="C11" s="146"/>
      <c r="D11" s="146"/>
      <c r="E11" s="146"/>
      <c r="F11" s="146"/>
      <c r="G11" s="146"/>
      <c r="H11" s="146"/>
      <c r="I11" s="146"/>
      <c r="J11" s="146"/>
      <c r="K11" s="146"/>
      <c r="L11" s="146"/>
    </row>
    <row r="12" spans="2:12">
      <c r="B12" s="146" t="s">
        <v>137</v>
      </c>
      <c r="C12" s="146"/>
      <c r="D12" s="146"/>
      <c r="E12" s="146"/>
      <c r="F12" s="146"/>
      <c r="G12" s="146"/>
      <c r="H12" s="146"/>
      <c r="I12" s="146"/>
      <c r="J12" s="146"/>
      <c r="K12" s="146"/>
      <c r="L12" s="146"/>
    </row>
    <row r="13" spans="2:12">
      <c r="B13" s="153" t="s">
        <v>138</v>
      </c>
      <c r="C13" s="153"/>
      <c r="D13" s="146" t="s">
        <v>139</v>
      </c>
      <c r="E13" s="146"/>
      <c r="F13" s="146"/>
      <c r="G13" s="70"/>
      <c r="H13" s="71"/>
      <c r="I13" s="71"/>
      <c r="J13" s="71"/>
      <c r="K13" s="71"/>
      <c r="L13" s="70"/>
    </row>
    <row r="14" spans="2:12">
      <c r="B14" s="153" t="s">
        <v>140</v>
      </c>
      <c r="C14" s="153"/>
      <c r="D14" s="146" t="s">
        <v>139</v>
      </c>
      <c r="E14" s="146"/>
      <c r="F14" s="146"/>
      <c r="G14" s="70"/>
      <c r="H14" s="71"/>
      <c r="I14" s="71"/>
      <c r="J14" s="71"/>
      <c r="K14" s="71"/>
      <c r="L14" s="70"/>
    </row>
    <row r="15" spans="2:12">
      <c r="B15" s="153" t="s">
        <v>141</v>
      </c>
      <c r="C15" s="153"/>
      <c r="D15" s="146" t="s">
        <v>142</v>
      </c>
      <c r="E15" s="146"/>
      <c r="F15" s="146"/>
      <c r="G15" s="146"/>
      <c r="H15" s="146"/>
      <c r="I15" s="146"/>
      <c r="J15" s="146"/>
      <c r="K15" s="146"/>
    </row>
    <row r="16" spans="2:12">
      <c r="B16" s="153" t="s">
        <v>143</v>
      </c>
      <c r="C16" s="153"/>
      <c r="D16" s="146" t="s">
        <v>139</v>
      </c>
      <c r="E16" s="146"/>
      <c r="F16" s="146"/>
      <c r="G16" s="70"/>
      <c r="H16" s="70"/>
      <c r="I16" s="70"/>
      <c r="J16" s="70"/>
      <c r="K16" s="70"/>
    </row>
    <row r="17" spans="2:14">
      <c r="B17" s="153" t="s">
        <v>144</v>
      </c>
      <c r="C17" s="153"/>
      <c r="D17" s="146" t="s">
        <v>139</v>
      </c>
      <c r="E17" s="146"/>
      <c r="F17" s="146"/>
      <c r="G17" s="70"/>
      <c r="H17" s="70"/>
      <c r="I17" s="70"/>
      <c r="J17" s="70"/>
      <c r="K17" s="70"/>
    </row>
    <row r="18" spans="2:14">
      <c r="B18" s="72"/>
      <c r="C18" s="72"/>
      <c r="D18" s="70"/>
      <c r="E18" s="70"/>
      <c r="F18" s="70"/>
      <c r="G18" s="70"/>
      <c r="H18" s="70"/>
      <c r="I18" s="70"/>
      <c r="J18" s="70"/>
      <c r="K18" s="70"/>
    </row>
    <row r="19" spans="2:14" ht="90" customHeight="1">
      <c r="B19" s="154" t="s">
        <v>145</v>
      </c>
      <c r="C19" s="154"/>
      <c r="D19" s="154"/>
      <c r="E19" s="154"/>
      <c r="F19" s="154"/>
      <c r="G19" s="154"/>
      <c r="H19" s="154"/>
      <c r="I19" s="154"/>
      <c r="J19" s="154"/>
      <c r="K19" s="154"/>
      <c r="L19" s="154"/>
      <c r="M19" s="154"/>
    </row>
    <row r="20" spans="2:14">
      <c r="B20" s="73"/>
      <c r="C20" s="73"/>
      <c r="D20" s="73"/>
      <c r="E20" s="73"/>
      <c r="F20" s="74"/>
      <c r="G20" s="74"/>
      <c r="H20" s="65"/>
    </row>
    <row r="21" spans="2:14" ht="20.25" customHeight="1">
      <c r="B21" s="73" t="s">
        <v>146</v>
      </c>
      <c r="C21" s="73"/>
      <c r="D21" s="73"/>
      <c r="E21" s="73"/>
      <c r="F21" s="74"/>
      <c r="G21" s="74"/>
      <c r="H21" s="65"/>
    </row>
    <row r="22" spans="2:14" ht="60" customHeight="1">
      <c r="B22" s="75" t="s">
        <v>147</v>
      </c>
      <c r="C22" s="76" t="s">
        <v>148</v>
      </c>
      <c r="D22" s="76" t="s">
        <v>149</v>
      </c>
      <c r="E22" s="77" t="s">
        <v>10</v>
      </c>
      <c r="F22" s="78" t="s">
        <v>11</v>
      </c>
      <c r="G22" s="75" t="s">
        <v>150</v>
      </c>
      <c r="H22" s="76" t="s">
        <v>151</v>
      </c>
      <c r="I22" s="76" t="s">
        <v>152</v>
      </c>
      <c r="J22" s="79" t="s">
        <v>153</v>
      </c>
      <c r="K22" s="79" t="s">
        <v>154</v>
      </c>
      <c r="L22" s="79" t="s">
        <v>155</v>
      </c>
      <c r="M22" s="79" t="s">
        <v>18</v>
      </c>
      <c r="N22" s="80"/>
    </row>
    <row r="23" spans="2:14" ht="24.75" customHeight="1">
      <c r="B23" s="81"/>
      <c r="C23" s="82" t="s">
        <v>156</v>
      </c>
      <c r="D23" s="83"/>
      <c r="E23" s="83"/>
      <c r="F23" s="83"/>
      <c r="G23" s="83"/>
      <c r="H23" s="83"/>
      <c r="I23" s="83"/>
      <c r="J23" s="83"/>
      <c r="K23" s="83"/>
      <c r="L23" s="83"/>
      <c r="M23" s="84"/>
      <c r="N23" s="80"/>
    </row>
    <row r="24" spans="2:14" ht="24.75" customHeight="1">
      <c r="B24" s="85">
        <v>1</v>
      </c>
      <c r="C24" s="86" t="s">
        <v>157</v>
      </c>
      <c r="D24" s="87" t="s">
        <v>158</v>
      </c>
      <c r="E24" s="87" t="s">
        <v>159</v>
      </c>
      <c r="F24" s="88">
        <v>20</v>
      </c>
      <c r="G24" s="85" t="s">
        <v>160</v>
      </c>
      <c r="H24" s="89">
        <v>0</v>
      </c>
      <c r="I24" s="90">
        <f>ROUND(F24*H24,2)</f>
        <v>0</v>
      </c>
      <c r="J24" s="91">
        <v>23</v>
      </c>
      <c r="K24" s="92">
        <f>ROUND(I24*(J24/100),2)</f>
        <v>0</v>
      </c>
      <c r="L24" s="92">
        <f>ROUND(I24+K24,2)</f>
        <v>0</v>
      </c>
      <c r="M24" s="93"/>
      <c r="N24" s="80"/>
    </row>
    <row r="25" spans="2:14" ht="24.75" customHeight="1">
      <c r="B25" s="94">
        <v>2</v>
      </c>
      <c r="C25" s="95" t="s">
        <v>42</v>
      </c>
      <c r="D25" s="96" t="s">
        <v>43</v>
      </c>
      <c r="E25" s="96" t="s">
        <v>44</v>
      </c>
      <c r="F25" s="97">
        <v>5</v>
      </c>
      <c r="G25" s="85" t="s">
        <v>160</v>
      </c>
      <c r="H25" s="89">
        <v>0</v>
      </c>
      <c r="I25" s="90">
        <f t="shared" ref="I25:I34" si="0">ROUND(F25*H25,2)</f>
        <v>0</v>
      </c>
      <c r="J25" s="91">
        <v>23</v>
      </c>
      <c r="K25" s="92">
        <f t="shared" ref="K25:K34" si="1">ROUND(I25*(J25/100),2)</f>
        <v>0</v>
      </c>
      <c r="L25" s="92">
        <f t="shared" ref="L25:L34" si="2">ROUND(I25+K25,2)</f>
        <v>0</v>
      </c>
      <c r="M25" s="98"/>
      <c r="N25" s="80"/>
    </row>
    <row r="26" spans="2:14" ht="24.75" customHeight="1">
      <c r="B26" s="94">
        <v>3</v>
      </c>
      <c r="C26" s="95" t="s">
        <v>161</v>
      </c>
      <c r="D26" s="96" t="s">
        <v>47</v>
      </c>
      <c r="E26" s="96" t="s">
        <v>48</v>
      </c>
      <c r="F26" s="97">
        <v>10</v>
      </c>
      <c r="G26" s="85" t="s">
        <v>160</v>
      </c>
      <c r="H26" s="89">
        <v>0</v>
      </c>
      <c r="I26" s="90">
        <f t="shared" si="0"/>
        <v>0</v>
      </c>
      <c r="J26" s="91">
        <v>23</v>
      </c>
      <c r="K26" s="92">
        <f t="shared" si="1"/>
        <v>0</v>
      </c>
      <c r="L26" s="92">
        <f t="shared" si="2"/>
        <v>0</v>
      </c>
      <c r="M26" s="98"/>
      <c r="N26" s="80"/>
    </row>
    <row r="27" spans="2:14" ht="24.75" customHeight="1">
      <c r="B27" s="94">
        <v>4</v>
      </c>
      <c r="C27" s="95" t="s">
        <v>162</v>
      </c>
      <c r="D27" s="96" t="s">
        <v>163</v>
      </c>
      <c r="E27" s="96"/>
      <c r="F27" s="97">
        <v>8</v>
      </c>
      <c r="G27" s="85" t="s">
        <v>160</v>
      </c>
      <c r="H27" s="89">
        <v>0</v>
      </c>
      <c r="I27" s="90">
        <f t="shared" si="0"/>
        <v>0</v>
      </c>
      <c r="J27" s="91">
        <v>23</v>
      </c>
      <c r="K27" s="92">
        <f t="shared" si="1"/>
        <v>0</v>
      </c>
      <c r="L27" s="92">
        <f t="shared" si="2"/>
        <v>0</v>
      </c>
      <c r="M27" s="99"/>
      <c r="N27" s="80"/>
    </row>
    <row r="28" spans="2:14" ht="24.75" customHeight="1">
      <c r="B28" s="94">
        <v>5</v>
      </c>
      <c r="C28" s="95" t="s">
        <v>164</v>
      </c>
      <c r="D28" s="96" t="s">
        <v>165</v>
      </c>
      <c r="E28" s="96" t="s">
        <v>166</v>
      </c>
      <c r="F28" s="97">
        <v>15</v>
      </c>
      <c r="G28" s="85" t="s">
        <v>160</v>
      </c>
      <c r="H28" s="89">
        <v>0</v>
      </c>
      <c r="I28" s="90">
        <f t="shared" si="0"/>
        <v>0</v>
      </c>
      <c r="J28" s="91">
        <v>23</v>
      </c>
      <c r="K28" s="92">
        <f t="shared" si="1"/>
        <v>0</v>
      </c>
      <c r="L28" s="92">
        <f t="shared" si="2"/>
        <v>0</v>
      </c>
      <c r="M28" s="98"/>
      <c r="N28" s="80"/>
    </row>
    <row r="29" spans="2:14" ht="24.75" customHeight="1">
      <c r="B29" s="94">
        <v>6</v>
      </c>
      <c r="C29" s="95" t="s">
        <v>167</v>
      </c>
      <c r="D29" s="96" t="s">
        <v>168</v>
      </c>
      <c r="E29" s="96" t="s">
        <v>169</v>
      </c>
      <c r="F29" s="97">
        <v>8</v>
      </c>
      <c r="G29" s="85" t="s">
        <v>160</v>
      </c>
      <c r="H29" s="89">
        <v>0</v>
      </c>
      <c r="I29" s="90">
        <f t="shared" si="0"/>
        <v>0</v>
      </c>
      <c r="J29" s="91">
        <v>23</v>
      </c>
      <c r="K29" s="92">
        <f t="shared" si="1"/>
        <v>0</v>
      </c>
      <c r="L29" s="92">
        <f t="shared" si="2"/>
        <v>0</v>
      </c>
      <c r="M29" s="98"/>
      <c r="N29" s="80"/>
    </row>
    <row r="30" spans="2:14" ht="24.75" customHeight="1">
      <c r="B30" s="94">
        <v>7</v>
      </c>
      <c r="C30" s="95" t="s">
        <v>170</v>
      </c>
      <c r="D30" s="96" t="s">
        <v>72</v>
      </c>
      <c r="E30" s="96"/>
      <c r="F30" s="97">
        <v>11</v>
      </c>
      <c r="G30" s="85" t="s">
        <v>160</v>
      </c>
      <c r="H30" s="89">
        <v>0</v>
      </c>
      <c r="I30" s="90">
        <f t="shared" si="0"/>
        <v>0</v>
      </c>
      <c r="J30" s="91">
        <v>23</v>
      </c>
      <c r="K30" s="92">
        <f t="shared" si="1"/>
        <v>0</v>
      </c>
      <c r="L30" s="92">
        <f t="shared" si="2"/>
        <v>0</v>
      </c>
      <c r="M30" s="98"/>
      <c r="N30" s="80"/>
    </row>
    <row r="31" spans="2:14" ht="24.75" customHeight="1">
      <c r="B31" s="94">
        <v>8</v>
      </c>
      <c r="C31" s="95" t="s">
        <v>171</v>
      </c>
      <c r="D31" s="96" t="s">
        <v>172</v>
      </c>
      <c r="E31" s="96"/>
      <c r="F31" s="97">
        <v>5</v>
      </c>
      <c r="G31" s="85" t="s">
        <v>160</v>
      </c>
      <c r="H31" s="89">
        <v>0</v>
      </c>
      <c r="I31" s="90">
        <f t="shared" si="0"/>
        <v>0</v>
      </c>
      <c r="J31" s="91">
        <v>23</v>
      </c>
      <c r="K31" s="92">
        <f t="shared" si="1"/>
        <v>0</v>
      </c>
      <c r="L31" s="92">
        <f t="shared" si="2"/>
        <v>0</v>
      </c>
      <c r="M31" s="98"/>
      <c r="N31" s="80"/>
    </row>
    <row r="32" spans="2:14" ht="24.75" customHeight="1">
      <c r="B32" s="94">
        <v>9</v>
      </c>
      <c r="C32" s="95" t="s">
        <v>173</v>
      </c>
      <c r="D32" s="96" t="s">
        <v>174</v>
      </c>
      <c r="E32" s="96" t="s">
        <v>175</v>
      </c>
      <c r="F32" s="97">
        <v>30</v>
      </c>
      <c r="G32" s="85" t="s">
        <v>160</v>
      </c>
      <c r="H32" s="89">
        <v>0</v>
      </c>
      <c r="I32" s="90">
        <f t="shared" si="0"/>
        <v>0</v>
      </c>
      <c r="J32" s="91">
        <v>23</v>
      </c>
      <c r="K32" s="92">
        <f t="shared" si="1"/>
        <v>0</v>
      </c>
      <c r="L32" s="92">
        <f t="shared" si="2"/>
        <v>0</v>
      </c>
      <c r="M32" s="98"/>
      <c r="N32" s="80"/>
    </row>
    <row r="33" spans="2:14" ht="24.75" customHeight="1">
      <c r="B33" s="94">
        <v>10</v>
      </c>
      <c r="C33" s="95" t="s">
        <v>176</v>
      </c>
      <c r="D33" s="96" t="s">
        <v>177</v>
      </c>
      <c r="E33" s="96" t="s">
        <v>178</v>
      </c>
      <c r="F33" s="97">
        <v>100</v>
      </c>
      <c r="G33" s="85" t="s">
        <v>160</v>
      </c>
      <c r="H33" s="89">
        <v>0</v>
      </c>
      <c r="I33" s="90">
        <f t="shared" si="0"/>
        <v>0</v>
      </c>
      <c r="J33" s="91">
        <v>23</v>
      </c>
      <c r="K33" s="92">
        <f t="shared" si="1"/>
        <v>0</v>
      </c>
      <c r="L33" s="92">
        <f t="shared" si="2"/>
        <v>0</v>
      </c>
      <c r="M33" s="99"/>
      <c r="N33" s="80"/>
    </row>
    <row r="34" spans="2:14" ht="24.75" customHeight="1" thickBot="1">
      <c r="B34" s="94">
        <v>11</v>
      </c>
      <c r="C34" s="95" t="s">
        <v>179</v>
      </c>
      <c r="D34" s="96" t="s">
        <v>22</v>
      </c>
      <c r="E34" s="96" t="s">
        <v>23</v>
      </c>
      <c r="F34" s="97">
        <v>100</v>
      </c>
      <c r="G34" s="85" t="s">
        <v>160</v>
      </c>
      <c r="H34" s="89">
        <v>0</v>
      </c>
      <c r="I34" s="90">
        <f t="shared" si="0"/>
        <v>0</v>
      </c>
      <c r="J34" s="91">
        <v>23</v>
      </c>
      <c r="K34" s="92">
        <f t="shared" si="1"/>
        <v>0</v>
      </c>
      <c r="L34" s="92">
        <f t="shared" si="2"/>
        <v>0</v>
      </c>
      <c r="M34" s="98"/>
      <c r="N34" s="80"/>
    </row>
    <row r="35" spans="2:14" ht="22.5" customHeight="1" thickBot="1">
      <c r="B35" s="150" t="s">
        <v>180</v>
      </c>
      <c r="C35" s="151"/>
      <c r="D35" s="151"/>
      <c r="E35" s="151"/>
      <c r="F35" s="151"/>
      <c r="G35" s="151"/>
      <c r="H35" s="152"/>
      <c r="I35" s="100">
        <f>SUM(I24:I34)</f>
        <v>0</v>
      </c>
      <c r="J35" s="101"/>
      <c r="K35" s="102">
        <f>SUM(K24:K34)</f>
        <v>0</v>
      </c>
      <c r="L35" s="103">
        <f>SUM(L24:L34)</f>
        <v>0</v>
      </c>
      <c r="M35" s="104"/>
      <c r="N35" s="80"/>
    </row>
    <row r="37" spans="2:14">
      <c r="B37" s="105"/>
      <c r="C37" s="105"/>
      <c r="D37" s="105"/>
      <c r="E37" s="105"/>
      <c r="F37" s="105"/>
      <c r="G37" s="105"/>
      <c r="H37" s="105"/>
      <c r="I37" s="106"/>
      <c r="J37" s="107"/>
      <c r="K37" s="108"/>
      <c r="L37" s="108"/>
      <c r="M37" s="107"/>
    </row>
    <row r="39" spans="2:14" ht="22.5" customHeight="1">
      <c r="B39" s="156" t="s">
        <v>181</v>
      </c>
      <c r="C39" s="156"/>
      <c r="D39" s="156"/>
      <c r="E39" s="156"/>
      <c r="F39" s="156"/>
      <c r="G39" s="156"/>
      <c r="H39" s="156"/>
      <c r="I39" s="156"/>
      <c r="J39" s="156"/>
      <c r="K39" s="156"/>
      <c r="L39" s="156"/>
      <c r="M39" s="156"/>
      <c r="N39" s="156"/>
    </row>
    <row r="40" spans="2:14" ht="21.75" customHeight="1">
      <c r="B40" s="157" t="s">
        <v>182</v>
      </c>
      <c r="C40" s="157"/>
      <c r="D40" s="157"/>
      <c r="E40" s="157"/>
      <c r="F40" s="157"/>
      <c r="G40" s="157"/>
      <c r="H40" s="157"/>
      <c r="I40" s="157"/>
      <c r="J40" s="157"/>
      <c r="K40" s="157"/>
      <c r="L40" s="157"/>
    </row>
    <row r="41" spans="2:14" ht="21" customHeight="1">
      <c r="B41" s="157" t="s">
        <v>183</v>
      </c>
      <c r="C41" s="157"/>
      <c r="D41" s="157"/>
      <c r="E41" s="157"/>
      <c r="F41" s="157"/>
      <c r="G41" s="157"/>
      <c r="H41" s="157"/>
      <c r="I41" s="157"/>
      <c r="J41" s="157"/>
      <c r="K41" s="157"/>
    </row>
    <row r="42" spans="2:14" ht="20.25" customHeight="1">
      <c r="B42" s="158" t="s">
        <v>184</v>
      </c>
      <c r="C42" s="158"/>
      <c r="D42" s="158"/>
      <c r="E42" s="158"/>
      <c r="F42" s="158"/>
      <c r="G42" s="158"/>
      <c r="H42" s="158"/>
      <c r="I42" s="158"/>
      <c r="J42" s="158"/>
      <c r="K42" s="158"/>
      <c r="L42" s="158"/>
      <c r="M42" s="158"/>
      <c r="N42" s="158"/>
    </row>
    <row r="43" spans="2:14" ht="15.75" thickBot="1">
      <c r="B43" s="148" t="s">
        <v>185</v>
      </c>
      <c r="C43" s="148"/>
      <c r="D43" s="148"/>
      <c r="E43" s="148"/>
      <c r="F43" s="148"/>
      <c r="G43" s="65"/>
      <c r="H43" s="73"/>
      <c r="I43" s="73"/>
      <c r="J43" s="109"/>
      <c r="K43" s="73"/>
    </row>
    <row r="44" spans="2:14" ht="15.75" customHeight="1" thickBot="1">
      <c r="B44" s="110"/>
      <c r="C44" s="159" t="s">
        <v>186</v>
      </c>
      <c r="D44" s="160"/>
      <c r="E44" s="160"/>
      <c r="F44" s="160"/>
      <c r="G44" s="160"/>
      <c r="H44" s="160"/>
      <c r="I44" s="160"/>
      <c r="J44" s="160"/>
      <c r="K44" s="160"/>
      <c r="L44" s="160"/>
      <c r="M44" s="160"/>
    </row>
    <row r="45" spans="2:14" ht="15.75" customHeight="1" thickBot="1">
      <c r="B45" s="110"/>
      <c r="C45" s="159" t="s">
        <v>187</v>
      </c>
      <c r="D45" s="160"/>
      <c r="E45" s="160"/>
      <c r="F45" s="160"/>
      <c r="G45" s="160"/>
      <c r="H45" s="160"/>
      <c r="I45" s="160"/>
      <c r="J45" s="160"/>
      <c r="K45" s="160"/>
      <c r="L45" s="160"/>
      <c r="M45" s="160"/>
    </row>
    <row r="46" spans="2:14" ht="32.25" customHeight="1">
      <c r="B46" s="111"/>
      <c r="C46" s="161" t="s">
        <v>188</v>
      </c>
      <c r="D46" s="161"/>
      <c r="E46" s="161"/>
      <c r="F46" s="161"/>
      <c r="G46" s="161"/>
      <c r="H46" s="161"/>
      <c r="I46" s="161"/>
      <c r="J46" s="161"/>
      <c r="K46" s="161"/>
      <c r="L46" s="161"/>
      <c r="M46" s="161"/>
    </row>
    <row r="47" spans="2:14" ht="15" customHeight="1">
      <c r="B47" s="162" t="s">
        <v>189</v>
      </c>
      <c r="C47" s="162"/>
      <c r="D47" s="112"/>
      <c r="E47" s="112"/>
      <c r="F47" s="112"/>
      <c r="G47" s="112"/>
      <c r="H47" s="112"/>
      <c r="I47" s="112"/>
      <c r="J47" s="112"/>
      <c r="K47" s="113"/>
    </row>
    <row r="48" spans="2:14" ht="47.25" customHeight="1">
      <c r="B48" s="163" t="s">
        <v>190</v>
      </c>
      <c r="C48" s="163"/>
      <c r="D48" s="163"/>
      <c r="E48" s="163"/>
      <c r="F48" s="163"/>
      <c r="G48" s="163"/>
      <c r="H48" s="163"/>
      <c r="I48" s="163"/>
      <c r="J48" s="163"/>
      <c r="K48" s="163"/>
      <c r="L48" s="163"/>
    </row>
    <row r="49" spans="2:13" ht="44.25" customHeight="1">
      <c r="B49" s="164" t="s">
        <v>191</v>
      </c>
      <c r="C49" s="164"/>
      <c r="D49" s="164"/>
      <c r="E49" s="164"/>
      <c r="F49" s="164"/>
      <c r="G49" s="164"/>
      <c r="H49" s="164"/>
      <c r="I49" s="164"/>
      <c r="J49" s="164"/>
      <c r="K49" s="164"/>
      <c r="L49" s="164"/>
    </row>
    <row r="50" spans="2:13" ht="47.25" customHeight="1">
      <c r="B50" s="155" t="s">
        <v>192</v>
      </c>
      <c r="C50" s="155"/>
      <c r="D50" s="155"/>
      <c r="E50" s="155"/>
      <c r="F50" s="155"/>
      <c r="G50" s="155"/>
      <c r="H50" s="155"/>
      <c r="I50" s="155"/>
      <c r="J50" s="155"/>
      <c r="K50" s="155"/>
      <c r="L50" s="155"/>
    </row>
    <row r="51" spans="2:13">
      <c r="B51" s="114"/>
      <c r="C51" s="115"/>
      <c r="D51" s="115"/>
      <c r="E51" s="115"/>
      <c r="F51" s="115"/>
      <c r="G51" s="115"/>
      <c r="H51" s="115"/>
      <c r="I51" s="115"/>
      <c r="J51" s="115"/>
      <c r="K51" s="115"/>
      <c r="L51" s="115"/>
    </row>
    <row r="52" spans="2:13" ht="32.25" customHeight="1">
      <c r="B52" s="169" t="s">
        <v>193</v>
      </c>
      <c r="C52" s="169"/>
      <c r="D52" s="169"/>
      <c r="E52" s="169"/>
      <c r="F52" s="169"/>
      <c r="G52" s="169"/>
      <c r="H52" s="169"/>
      <c r="I52" s="169"/>
      <c r="J52" s="169"/>
      <c r="K52" s="169"/>
      <c r="L52" s="169"/>
      <c r="M52" s="169"/>
    </row>
    <row r="53" spans="2:13" ht="42.75" customHeight="1">
      <c r="B53" s="170" t="s">
        <v>194</v>
      </c>
      <c r="C53" s="170"/>
      <c r="D53" s="170"/>
      <c r="E53" s="170"/>
      <c r="F53" s="170"/>
      <c r="G53" s="170"/>
      <c r="H53" s="170"/>
      <c r="I53" s="170"/>
      <c r="J53" s="170"/>
      <c r="K53" s="170"/>
      <c r="L53" s="170"/>
    </row>
    <row r="54" spans="2:13" ht="15" customHeight="1">
      <c r="B54" s="170" t="s">
        <v>195</v>
      </c>
      <c r="C54" s="170"/>
      <c r="D54" s="170"/>
      <c r="E54" s="170"/>
      <c r="F54" s="170"/>
      <c r="G54" s="170"/>
      <c r="H54" s="170"/>
      <c r="I54" s="170"/>
      <c r="J54" s="170"/>
      <c r="K54" s="170"/>
      <c r="L54" s="170"/>
    </row>
    <row r="55" spans="2:13" ht="15" customHeight="1">
      <c r="B55" s="171" t="s">
        <v>196</v>
      </c>
      <c r="C55" s="171"/>
      <c r="D55" s="171"/>
      <c r="E55" s="171"/>
      <c r="F55" s="171"/>
      <c r="G55" s="171"/>
      <c r="H55" s="171"/>
      <c r="I55" s="171"/>
      <c r="J55" s="171"/>
      <c r="K55" s="171"/>
      <c r="L55" s="116"/>
    </row>
    <row r="56" spans="2:13" ht="15" customHeight="1">
      <c r="B56" s="171" t="s">
        <v>196</v>
      </c>
      <c r="C56" s="171"/>
      <c r="D56" s="171"/>
      <c r="E56" s="171"/>
      <c r="F56" s="171"/>
      <c r="G56" s="171"/>
      <c r="H56" s="171"/>
      <c r="I56" s="171"/>
      <c r="J56" s="171"/>
      <c r="K56" s="171"/>
      <c r="L56" s="171"/>
    </row>
    <row r="57" spans="2:13">
      <c r="B57"/>
      <c r="C57" s="172"/>
      <c r="D57" s="172"/>
      <c r="E57" s="117"/>
      <c r="F57" s="173"/>
      <c r="G57" s="118"/>
      <c r="H57" s="174"/>
      <c r="I57" s="174"/>
      <c r="J57" s="174"/>
      <c r="K57" s="174"/>
      <c r="L57" s="174"/>
    </row>
    <row r="58" spans="2:13">
      <c r="B58"/>
      <c r="C58" s="172"/>
      <c r="D58" s="172"/>
      <c r="E58" s="117"/>
      <c r="F58" s="173"/>
      <c r="G58" s="118"/>
      <c r="H58" s="174"/>
      <c r="I58" s="174"/>
      <c r="J58" s="174"/>
      <c r="K58" s="174"/>
      <c r="L58" s="174"/>
    </row>
    <row r="59" spans="2:13">
      <c r="B59"/>
      <c r="C59" s="165" t="s">
        <v>197</v>
      </c>
      <c r="D59" s="165"/>
      <c r="E59" s="119"/>
      <c r="F59" s="119"/>
      <c r="G59" s="119"/>
      <c r="H59" s="166" t="s">
        <v>198</v>
      </c>
      <c r="I59" s="166"/>
      <c r="J59" s="166"/>
      <c r="K59" s="166"/>
      <c r="L59" s="166"/>
    </row>
    <row r="60" spans="2:13" ht="15" customHeight="1">
      <c r="B60"/>
      <c r="C60" s="167" t="s">
        <v>199</v>
      </c>
      <c r="D60" s="167"/>
      <c r="E60" s="120"/>
      <c r="F60" s="121"/>
      <c r="G60" s="121"/>
      <c r="H60" s="168" t="s">
        <v>200</v>
      </c>
      <c r="I60" s="168"/>
      <c r="J60" s="168"/>
      <c r="K60" s="168"/>
      <c r="L60" s="168"/>
    </row>
    <row r="61" spans="2:13">
      <c r="B61"/>
      <c r="C61" s="122"/>
      <c r="D61" s="122"/>
      <c r="E61" s="122"/>
      <c r="F61" s="123"/>
      <c r="G61" s="123"/>
      <c r="H61" s="168"/>
      <c r="I61" s="168"/>
      <c r="J61" s="168"/>
      <c r="K61" s="168"/>
      <c r="L61" s="168"/>
    </row>
    <row r="62" spans="2:13">
      <c r="B62"/>
      <c r="C62" s="124"/>
      <c r="D62" s="124"/>
      <c r="E62" s="124"/>
      <c r="F62" s="125"/>
      <c r="G62" s="125"/>
      <c r="H62" s="168"/>
      <c r="I62" s="168"/>
      <c r="J62" s="168"/>
      <c r="K62" s="168"/>
      <c r="L62" s="168"/>
    </row>
    <row r="63" spans="2:13">
      <c r="B63"/>
      <c r="C63" s="124"/>
      <c r="D63" s="124"/>
      <c r="E63" s="124"/>
      <c r="F63" s="125"/>
      <c r="G63" s="125"/>
      <c r="H63" s="126"/>
      <c r="I63" s="126"/>
      <c r="J63" s="127"/>
      <c r="K63" s="126"/>
    </row>
  </sheetData>
  <mergeCells count="43">
    <mergeCell ref="C59:D59"/>
    <mergeCell ref="H59:L59"/>
    <mergeCell ref="C60:D60"/>
    <mergeCell ref="H60:L62"/>
    <mergeCell ref="B52:M52"/>
    <mergeCell ref="B53:L53"/>
    <mergeCell ref="B54:L54"/>
    <mergeCell ref="B55:K55"/>
    <mergeCell ref="B56:L56"/>
    <mergeCell ref="C57:D58"/>
    <mergeCell ref="F57:F58"/>
    <mergeCell ref="H57:L58"/>
    <mergeCell ref="B50:L50"/>
    <mergeCell ref="B39:N39"/>
    <mergeCell ref="B40:L40"/>
    <mergeCell ref="B41:K41"/>
    <mergeCell ref="B42:N42"/>
    <mergeCell ref="B43:F43"/>
    <mergeCell ref="C44:M44"/>
    <mergeCell ref="C45:M45"/>
    <mergeCell ref="C46:M46"/>
    <mergeCell ref="B47:C47"/>
    <mergeCell ref="B48:L48"/>
    <mergeCell ref="B49:L49"/>
    <mergeCell ref="B35:H35"/>
    <mergeCell ref="B12:L12"/>
    <mergeCell ref="B13:C13"/>
    <mergeCell ref="D13:F13"/>
    <mergeCell ref="B14:C14"/>
    <mergeCell ref="D14:F14"/>
    <mergeCell ref="B15:C15"/>
    <mergeCell ref="D15:K15"/>
    <mergeCell ref="B16:C16"/>
    <mergeCell ref="D16:F16"/>
    <mergeCell ref="B17:C17"/>
    <mergeCell ref="D17:F17"/>
    <mergeCell ref="B19:M19"/>
    <mergeCell ref="B11:L11"/>
    <mergeCell ref="B1:L1"/>
    <mergeCell ref="B3:D3"/>
    <mergeCell ref="B4:D4"/>
    <mergeCell ref="B5:D5"/>
    <mergeCell ref="B7:L8"/>
  </mergeCells>
  <pageMargins left="1.4960629921259843" right="0.70866141732283472" top="1.1417322834645669" bottom="0.74803149606299213" header="0.31496062992125984" footer="0.31496062992125984"/>
  <pageSetup paperSize="9" scale="57" fitToHeight="0" orientation="landscape" r:id="rId1"/>
  <headerFooter>
    <oddFooter xml:space="preserve">&amp;Cstrona &amp;P/&amp;N
</oddFooter>
  </headerFooter>
  <rowBreaks count="2" manualBreakCount="2">
    <brk id="20" max="14" man="1"/>
    <brk id="3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M64"/>
  <sheetViews>
    <sheetView tabSelected="1" zoomScale="90" zoomScaleNormal="90" zoomScaleSheetLayoutView="100" workbookViewId="0">
      <selection activeCell="B1" sqref="B1:L2"/>
    </sheetView>
  </sheetViews>
  <sheetFormatPr defaultRowHeight="15"/>
  <cols>
    <col min="1" max="1" width="4.7109375" customWidth="1"/>
    <col min="2" max="2" width="3.85546875" style="67" customWidth="1"/>
    <col min="3" max="3" width="41.5703125" customWidth="1"/>
    <col min="4" max="5" width="8.7109375" customWidth="1"/>
    <col min="6" max="6" width="23.5703125" customWidth="1"/>
    <col min="7" max="7" width="12.7109375" customWidth="1"/>
    <col min="8" max="11" width="11.5703125" customWidth="1"/>
    <col min="12" max="12" width="17.7109375" customWidth="1"/>
    <col min="13" max="13" width="4.7109375" customWidth="1"/>
  </cols>
  <sheetData>
    <row r="1" spans="2:12">
      <c r="B1" s="175" t="s">
        <v>202</v>
      </c>
      <c r="C1" s="175"/>
      <c r="D1" s="175"/>
      <c r="E1" s="175"/>
      <c r="F1" s="175"/>
      <c r="G1" s="175"/>
      <c r="H1" s="175"/>
      <c r="I1" s="175"/>
      <c r="J1" s="175"/>
      <c r="K1" s="175"/>
      <c r="L1" s="175"/>
    </row>
    <row r="2" spans="2:12">
      <c r="B2" s="175"/>
      <c r="C2" s="175"/>
      <c r="D2" s="175"/>
      <c r="E2" s="175"/>
      <c r="F2" s="175"/>
      <c r="G2" s="175"/>
      <c r="H2" s="175"/>
      <c r="I2" s="175"/>
      <c r="J2" s="175"/>
      <c r="K2" s="175"/>
      <c r="L2" s="175"/>
    </row>
    <row r="3" spans="2:12" ht="18">
      <c r="B3" s="148" t="s">
        <v>132</v>
      </c>
      <c r="C3" s="148"/>
      <c r="D3" s="148"/>
      <c r="E3" s="66"/>
      <c r="F3" s="66"/>
    </row>
    <row r="4" spans="2:12" ht="18">
      <c r="B4" s="148" t="s">
        <v>133</v>
      </c>
      <c r="C4" s="148"/>
      <c r="D4" s="148"/>
      <c r="E4" s="66"/>
      <c r="F4" s="66"/>
    </row>
    <row r="5" spans="2:12" ht="18">
      <c r="B5" s="148" t="s">
        <v>134</v>
      </c>
      <c r="C5" s="148"/>
      <c r="D5" s="148"/>
      <c r="E5" s="66"/>
      <c r="F5" s="66"/>
    </row>
    <row r="6" spans="2:12" ht="13.5" customHeight="1">
      <c r="B6" s="176" t="s">
        <v>203</v>
      </c>
      <c r="C6" s="176"/>
      <c r="D6" s="176"/>
      <c r="E6" s="176"/>
      <c r="F6" s="176"/>
      <c r="G6" s="176"/>
      <c r="H6" s="176"/>
      <c r="I6" s="176"/>
      <c r="J6" s="176"/>
      <c r="K6" s="176"/>
      <c r="L6" s="176"/>
    </row>
    <row r="7" spans="2:12" ht="15" customHeight="1">
      <c r="B7" s="176"/>
      <c r="C7" s="176"/>
      <c r="D7" s="176"/>
      <c r="E7" s="176"/>
      <c r="F7" s="176"/>
      <c r="G7" s="176"/>
      <c r="H7" s="176"/>
      <c r="I7" s="176"/>
      <c r="J7" s="176"/>
      <c r="K7" s="176"/>
      <c r="L7" s="176"/>
    </row>
    <row r="8" spans="2:12" ht="15.75" customHeight="1">
      <c r="B8" s="176"/>
      <c r="C8" s="176"/>
      <c r="D8" s="176"/>
      <c r="E8" s="176"/>
      <c r="F8" s="176"/>
      <c r="G8" s="176"/>
      <c r="H8" s="176"/>
      <c r="I8" s="176"/>
      <c r="J8" s="176"/>
      <c r="K8" s="176"/>
      <c r="L8" s="176"/>
    </row>
    <row r="9" spans="2:12">
      <c r="B9" s="176"/>
      <c r="C9" s="176"/>
      <c r="D9" s="176"/>
      <c r="E9" s="176"/>
      <c r="F9" s="176"/>
      <c r="G9" s="176"/>
      <c r="H9" s="176"/>
      <c r="I9" s="176"/>
      <c r="J9" s="176"/>
      <c r="K9" s="176"/>
      <c r="L9" s="176"/>
    </row>
    <row r="10" spans="2:12">
      <c r="B10" s="69" t="s">
        <v>136</v>
      </c>
      <c r="C10" s="69"/>
      <c r="D10" s="69"/>
      <c r="E10" s="69"/>
      <c r="F10" s="69"/>
      <c r="G10" s="68"/>
    </row>
    <row r="11" spans="2:12">
      <c r="B11" s="177" t="s">
        <v>137</v>
      </c>
      <c r="C11" s="177"/>
      <c r="D11" s="177"/>
      <c r="E11" s="177"/>
      <c r="F11" s="177"/>
      <c r="G11" s="177"/>
      <c r="H11" s="177"/>
      <c r="I11" s="177"/>
      <c r="J11" s="177"/>
      <c r="K11" s="177"/>
      <c r="L11" s="177"/>
    </row>
    <row r="12" spans="2:12">
      <c r="B12" s="177" t="s">
        <v>137</v>
      </c>
      <c r="C12" s="177"/>
      <c r="D12" s="177"/>
      <c r="E12" s="177"/>
      <c r="F12" s="177"/>
      <c r="G12" s="177"/>
      <c r="H12" s="177"/>
      <c r="I12" s="177"/>
      <c r="J12" s="177"/>
      <c r="K12" s="177"/>
      <c r="L12" s="177"/>
    </row>
    <row r="13" spans="2:12">
      <c r="B13" s="153" t="s">
        <v>138</v>
      </c>
      <c r="C13" s="153"/>
      <c r="D13" s="180" t="s">
        <v>139</v>
      </c>
      <c r="E13" s="180"/>
      <c r="F13" s="180"/>
      <c r="G13" s="71"/>
      <c r="H13" s="71"/>
      <c r="I13" s="71"/>
      <c r="J13" s="71"/>
      <c r="K13" s="138"/>
    </row>
    <row r="14" spans="2:12">
      <c r="B14" s="153" t="s">
        <v>140</v>
      </c>
      <c r="C14" s="153"/>
      <c r="D14" s="180" t="s">
        <v>139</v>
      </c>
      <c r="E14" s="180"/>
      <c r="F14" s="180"/>
      <c r="G14" s="71"/>
      <c r="H14" s="71"/>
      <c r="I14" s="71"/>
      <c r="J14" s="71"/>
      <c r="K14" s="138"/>
    </row>
    <row r="15" spans="2:12">
      <c r="B15" s="181" t="s">
        <v>141</v>
      </c>
      <c r="C15" s="181"/>
      <c r="D15" s="146" t="s">
        <v>142</v>
      </c>
      <c r="E15" s="146"/>
      <c r="F15" s="146"/>
      <c r="G15" s="146"/>
      <c r="H15" s="146"/>
      <c r="I15" s="146"/>
      <c r="J15" s="146"/>
    </row>
    <row r="16" spans="2:12">
      <c r="B16" s="181"/>
      <c r="C16" s="181"/>
      <c r="D16" s="146" t="s">
        <v>142</v>
      </c>
      <c r="E16" s="146"/>
      <c r="F16" s="146"/>
      <c r="G16" s="146"/>
      <c r="H16" s="146"/>
      <c r="I16" s="146"/>
      <c r="J16" s="146"/>
    </row>
    <row r="17" spans="2:13">
      <c r="B17" s="153" t="s">
        <v>143</v>
      </c>
      <c r="C17" s="153"/>
      <c r="D17" s="177" t="s">
        <v>139</v>
      </c>
      <c r="E17" s="177"/>
      <c r="F17" s="177"/>
      <c r="G17" s="138"/>
      <c r="H17" s="138"/>
      <c r="I17" s="138"/>
      <c r="J17" s="138"/>
    </row>
    <row r="18" spans="2:13">
      <c r="B18" s="153" t="s">
        <v>144</v>
      </c>
      <c r="C18" s="153"/>
      <c r="D18" s="177" t="s">
        <v>139</v>
      </c>
      <c r="E18" s="177"/>
      <c r="F18" s="177"/>
      <c r="G18" s="138"/>
      <c r="H18" s="138"/>
      <c r="I18" s="138"/>
      <c r="J18" s="138"/>
    </row>
    <row r="19" spans="2:13">
      <c r="B19" s="177"/>
      <c r="C19" s="177"/>
      <c r="D19" s="177"/>
      <c r="E19" s="177"/>
      <c r="F19" s="177"/>
      <c r="G19" s="177"/>
      <c r="H19" s="177"/>
      <c r="I19" s="177"/>
      <c r="J19" s="177"/>
      <c r="K19" s="177"/>
      <c r="L19" s="177"/>
    </row>
    <row r="20" spans="2:13" ht="90" customHeight="1">
      <c r="B20" s="154" t="s">
        <v>204</v>
      </c>
      <c r="C20" s="154"/>
      <c r="D20" s="154"/>
      <c r="E20" s="154"/>
      <c r="F20" s="154"/>
      <c r="G20" s="154"/>
      <c r="H20" s="154"/>
      <c r="I20" s="154"/>
      <c r="J20" s="154"/>
      <c r="K20" s="154"/>
      <c r="L20" s="154"/>
    </row>
    <row r="21" spans="2:13">
      <c r="B21" s="73"/>
      <c r="C21" s="73"/>
      <c r="D21" s="73"/>
      <c r="E21" s="74"/>
      <c r="F21" s="74"/>
      <c r="G21" s="139"/>
    </row>
    <row r="22" spans="2:13" ht="20.25" customHeight="1">
      <c r="B22" s="73" t="s">
        <v>146</v>
      </c>
      <c r="C22" s="73"/>
      <c r="D22" s="73"/>
      <c r="E22" s="74"/>
      <c r="F22" s="74"/>
      <c r="G22" s="139"/>
    </row>
    <row r="23" spans="2:13" ht="98.25">
      <c r="B23" s="75" t="s">
        <v>147</v>
      </c>
      <c r="C23" s="76" t="s">
        <v>148</v>
      </c>
      <c r="D23" s="76" t="s">
        <v>11</v>
      </c>
      <c r="E23" s="76" t="s">
        <v>150</v>
      </c>
      <c r="F23" s="76" t="s">
        <v>211</v>
      </c>
      <c r="G23" s="76" t="s">
        <v>205</v>
      </c>
      <c r="H23" s="76" t="s">
        <v>206</v>
      </c>
      <c r="I23" s="79" t="s">
        <v>153</v>
      </c>
      <c r="J23" s="79" t="s">
        <v>207</v>
      </c>
      <c r="K23" s="79" t="s">
        <v>208</v>
      </c>
      <c r="L23" s="79" t="s">
        <v>18</v>
      </c>
      <c r="M23" s="80"/>
    </row>
    <row r="24" spans="2:13" ht="24.75" customHeight="1">
      <c r="B24" s="81"/>
      <c r="C24" s="178" t="s">
        <v>209</v>
      </c>
      <c r="D24" s="178"/>
      <c r="E24" s="178"/>
      <c r="F24" s="178"/>
      <c r="G24" s="178"/>
      <c r="H24" s="178"/>
      <c r="I24" s="178"/>
      <c r="J24" s="178"/>
      <c r="K24" s="178"/>
      <c r="L24" s="179"/>
      <c r="M24" s="80"/>
    </row>
    <row r="25" spans="2:13" ht="89.25">
      <c r="B25" s="85">
        <v>1</v>
      </c>
      <c r="C25" s="136" t="s">
        <v>213</v>
      </c>
      <c r="D25" s="128">
        <v>5</v>
      </c>
      <c r="E25" s="88" t="s">
        <v>160</v>
      </c>
      <c r="F25" s="85"/>
      <c r="G25" s="89">
        <v>0</v>
      </c>
      <c r="H25" s="90">
        <f>ROUND(D25*G25,2)</f>
        <v>0</v>
      </c>
      <c r="I25" s="91"/>
      <c r="J25" s="92">
        <f>ROUND(H25*(I25/100),2)</f>
        <v>0</v>
      </c>
      <c r="K25" s="92">
        <f>ROUND(H25+J25,2)</f>
        <v>0</v>
      </c>
      <c r="L25" s="93"/>
      <c r="M25" s="80"/>
    </row>
    <row r="26" spans="2:13" ht="102">
      <c r="B26" s="94">
        <v>2</v>
      </c>
      <c r="C26" s="137" t="s">
        <v>214</v>
      </c>
      <c r="D26" s="129">
        <v>4</v>
      </c>
      <c r="E26" s="97" t="s">
        <v>160</v>
      </c>
      <c r="F26" s="85"/>
      <c r="G26" s="89">
        <v>0</v>
      </c>
      <c r="H26" s="90">
        <f t="shared" ref="H26:H51" si="0">ROUND(D26*G26,2)</f>
        <v>0</v>
      </c>
      <c r="I26" s="91"/>
      <c r="J26" s="92">
        <f t="shared" ref="J26:J51" si="1">ROUND(H26*(I26/100),2)</f>
        <v>0</v>
      </c>
      <c r="K26" s="92">
        <f t="shared" ref="K26:K51" si="2">ROUND(H26+J26,2)</f>
        <v>0</v>
      </c>
      <c r="L26" s="98"/>
      <c r="M26" s="80"/>
    </row>
    <row r="27" spans="2:13" ht="127.5">
      <c r="B27" s="85">
        <v>3</v>
      </c>
      <c r="C27" s="137" t="s">
        <v>215</v>
      </c>
      <c r="D27" s="129">
        <v>3</v>
      </c>
      <c r="E27" s="97" t="s">
        <v>160</v>
      </c>
      <c r="F27" s="85"/>
      <c r="G27" s="89">
        <v>0</v>
      </c>
      <c r="H27" s="90">
        <f t="shared" si="0"/>
        <v>0</v>
      </c>
      <c r="I27" s="91"/>
      <c r="J27" s="92">
        <f t="shared" si="1"/>
        <v>0</v>
      </c>
      <c r="K27" s="92">
        <f t="shared" si="2"/>
        <v>0</v>
      </c>
      <c r="L27" s="98"/>
      <c r="M27" s="80"/>
    </row>
    <row r="28" spans="2:13" ht="140.25">
      <c r="B28" s="94">
        <v>4</v>
      </c>
      <c r="C28" s="137" t="s">
        <v>216</v>
      </c>
      <c r="D28" s="129">
        <v>10</v>
      </c>
      <c r="E28" s="97"/>
      <c r="F28" s="85"/>
      <c r="G28" s="89">
        <v>0</v>
      </c>
      <c r="H28" s="90">
        <f t="shared" ref="H28" si="3">ROUND(D28*G28,2)</f>
        <v>0</v>
      </c>
      <c r="I28" s="91"/>
      <c r="J28" s="92">
        <f t="shared" ref="J28" si="4">ROUND(H28*(I28/100),2)</f>
        <v>0</v>
      </c>
      <c r="K28" s="92">
        <f t="shared" ref="K28" si="5">ROUND(H28+J28,2)</f>
        <v>0</v>
      </c>
      <c r="L28" s="98"/>
      <c r="M28" s="80"/>
    </row>
    <row r="29" spans="2:13" ht="76.5">
      <c r="B29" s="85">
        <v>5</v>
      </c>
      <c r="C29" s="137" t="s">
        <v>217</v>
      </c>
      <c r="D29" s="129">
        <v>5</v>
      </c>
      <c r="E29" s="97" t="s">
        <v>160</v>
      </c>
      <c r="F29" s="85"/>
      <c r="G29" s="89">
        <v>0</v>
      </c>
      <c r="H29" s="90">
        <f t="shared" si="0"/>
        <v>0</v>
      </c>
      <c r="I29" s="91"/>
      <c r="J29" s="92">
        <f t="shared" si="1"/>
        <v>0</v>
      </c>
      <c r="K29" s="92">
        <f t="shared" si="2"/>
        <v>0</v>
      </c>
      <c r="L29" s="99"/>
      <c r="M29" s="80"/>
    </row>
    <row r="30" spans="2:13" ht="89.25">
      <c r="B30" s="94">
        <v>6</v>
      </c>
      <c r="C30" s="137" t="s">
        <v>218</v>
      </c>
      <c r="D30" s="129">
        <v>1</v>
      </c>
      <c r="E30" s="97" t="s">
        <v>160</v>
      </c>
      <c r="F30" s="85"/>
      <c r="G30" s="89">
        <v>0</v>
      </c>
      <c r="H30" s="90">
        <f t="shared" si="0"/>
        <v>0</v>
      </c>
      <c r="I30" s="91"/>
      <c r="J30" s="92">
        <f t="shared" si="1"/>
        <v>0</v>
      </c>
      <c r="K30" s="92">
        <f t="shared" si="2"/>
        <v>0</v>
      </c>
      <c r="L30" s="98"/>
      <c r="M30" s="80"/>
    </row>
    <row r="31" spans="2:13" ht="127.5">
      <c r="B31" s="85">
        <v>7</v>
      </c>
      <c r="C31" s="137" t="s">
        <v>219</v>
      </c>
      <c r="D31" s="129">
        <v>2</v>
      </c>
      <c r="E31" s="97" t="s">
        <v>160</v>
      </c>
      <c r="F31" s="85"/>
      <c r="G31" s="89">
        <v>0</v>
      </c>
      <c r="H31" s="90">
        <f t="shared" si="0"/>
        <v>0</v>
      </c>
      <c r="I31" s="91"/>
      <c r="J31" s="92">
        <f t="shared" si="1"/>
        <v>0</v>
      </c>
      <c r="K31" s="92">
        <f t="shared" si="2"/>
        <v>0</v>
      </c>
      <c r="L31" s="98"/>
      <c r="M31" s="80"/>
    </row>
    <row r="32" spans="2:13" ht="114.75">
      <c r="B32" s="94">
        <v>8</v>
      </c>
      <c r="C32" s="137" t="s">
        <v>220</v>
      </c>
      <c r="D32" s="129">
        <v>2</v>
      </c>
      <c r="E32" s="97" t="s">
        <v>160</v>
      </c>
      <c r="F32" s="85"/>
      <c r="G32" s="89">
        <v>0</v>
      </c>
      <c r="H32" s="90">
        <f t="shared" si="0"/>
        <v>0</v>
      </c>
      <c r="I32" s="91"/>
      <c r="J32" s="92">
        <f t="shared" si="1"/>
        <v>0</v>
      </c>
      <c r="K32" s="92">
        <f t="shared" si="2"/>
        <v>0</v>
      </c>
      <c r="L32" s="98"/>
      <c r="M32" s="80"/>
    </row>
    <row r="33" spans="2:13" ht="63.75">
      <c r="B33" s="85">
        <v>9</v>
      </c>
      <c r="C33" s="137" t="s">
        <v>221</v>
      </c>
      <c r="D33" s="129">
        <v>2</v>
      </c>
      <c r="E33" s="97" t="s">
        <v>160</v>
      </c>
      <c r="F33" s="85"/>
      <c r="G33" s="89">
        <v>0</v>
      </c>
      <c r="H33" s="90">
        <f t="shared" si="0"/>
        <v>0</v>
      </c>
      <c r="I33" s="91"/>
      <c r="J33" s="92">
        <f t="shared" si="1"/>
        <v>0</v>
      </c>
      <c r="K33" s="92">
        <f t="shared" si="2"/>
        <v>0</v>
      </c>
      <c r="L33" s="98"/>
      <c r="M33" s="80"/>
    </row>
    <row r="34" spans="2:13" ht="63.75">
      <c r="B34" s="94">
        <v>10</v>
      </c>
      <c r="C34" s="137" t="s">
        <v>222</v>
      </c>
      <c r="D34" s="129">
        <v>11</v>
      </c>
      <c r="E34" s="97" t="s">
        <v>160</v>
      </c>
      <c r="F34" s="85"/>
      <c r="G34" s="89">
        <v>0</v>
      </c>
      <c r="H34" s="90">
        <f t="shared" si="0"/>
        <v>0</v>
      </c>
      <c r="I34" s="91"/>
      <c r="J34" s="92">
        <f t="shared" si="1"/>
        <v>0</v>
      </c>
      <c r="K34" s="92">
        <f t="shared" si="2"/>
        <v>0</v>
      </c>
      <c r="L34" s="98"/>
      <c r="M34" s="80"/>
    </row>
    <row r="35" spans="2:13" ht="76.5">
      <c r="B35" s="85">
        <v>11</v>
      </c>
      <c r="C35" s="137" t="s">
        <v>223</v>
      </c>
      <c r="D35" s="129">
        <v>3</v>
      </c>
      <c r="E35" s="97" t="s">
        <v>160</v>
      </c>
      <c r="F35" s="85"/>
      <c r="G35" s="89">
        <v>0</v>
      </c>
      <c r="H35" s="90">
        <f t="shared" si="0"/>
        <v>0</v>
      </c>
      <c r="I35" s="91"/>
      <c r="J35" s="92">
        <f t="shared" si="1"/>
        <v>0</v>
      </c>
      <c r="K35" s="92">
        <f t="shared" si="2"/>
        <v>0</v>
      </c>
      <c r="L35" s="98"/>
      <c r="M35" s="80"/>
    </row>
    <row r="36" spans="2:13" ht="63.75">
      <c r="B36" s="94">
        <v>12</v>
      </c>
      <c r="C36" s="137" t="s">
        <v>224</v>
      </c>
      <c r="D36" s="129">
        <v>1</v>
      </c>
      <c r="E36" s="97" t="s">
        <v>160</v>
      </c>
      <c r="F36" s="85"/>
      <c r="G36" s="89">
        <v>0</v>
      </c>
      <c r="H36" s="90">
        <f t="shared" si="0"/>
        <v>0</v>
      </c>
      <c r="I36" s="91"/>
      <c r="J36" s="92">
        <f t="shared" si="1"/>
        <v>0</v>
      </c>
      <c r="K36" s="92">
        <f t="shared" si="2"/>
        <v>0</v>
      </c>
      <c r="L36" s="98"/>
      <c r="M36" s="80"/>
    </row>
    <row r="37" spans="2:13" ht="51">
      <c r="B37" s="85">
        <v>13</v>
      </c>
      <c r="C37" s="137" t="s">
        <v>225</v>
      </c>
      <c r="D37" s="129">
        <v>1</v>
      </c>
      <c r="E37" s="97" t="s">
        <v>160</v>
      </c>
      <c r="F37" s="85"/>
      <c r="G37" s="89">
        <v>0</v>
      </c>
      <c r="H37" s="90">
        <f t="shared" ref="H37" si="6">ROUND(D37*G37,2)</f>
        <v>0</v>
      </c>
      <c r="I37" s="91"/>
      <c r="J37" s="92">
        <f t="shared" ref="J37" si="7">ROUND(H37*(I37/100),2)</f>
        <v>0</v>
      </c>
      <c r="K37" s="92">
        <f t="shared" ref="K37" si="8">ROUND(H37+J37,2)</f>
        <v>0</v>
      </c>
      <c r="L37" s="98"/>
      <c r="M37" s="80"/>
    </row>
    <row r="38" spans="2:13" ht="51">
      <c r="B38" s="94">
        <v>14</v>
      </c>
      <c r="C38" s="137" t="s">
        <v>226</v>
      </c>
      <c r="D38" s="129">
        <v>5</v>
      </c>
      <c r="E38" s="97" t="s">
        <v>160</v>
      </c>
      <c r="F38" s="85"/>
      <c r="G38" s="89">
        <v>0</v>
      </c>
      <c r="H38" s="90">
        <f t="shared" si="0"/>
        <v>0</v>
      </c>
      <c r="I38" s="91"/>
      <c r="J38" s="92">
        <f t="shared" si="1"/>
        <v>0</v>
      </c>
      <c r="K38" s="92">
        <f t="shared" si="2"/>
        <v>0</v>
      </c>
      <c r="L38" s="98"/>
      <c r="M38" s="80"/>
    </row>
    <row r="39" spans="2:13" ht="76.5">
      <c r="B39" s="85">
        <v>15</v>
      </c>
      <c r="C39" s="137" t="s">
        <v>227</v>
      </c>
      <c r="D39" s="129">
        <v>1</v>
      </c>
      <c r="E39" s="97" t="s">
        <v>160</v>
      </c>
      <c r="F39" s="85"/>
      <c r="G39" s="89">
        <v>0</v>
      </c>
      <c r="H39" s="90">
        <f t="shared" ref="H39" si="9">ROUND(D39*G39,2)</f>
        <v>0</v>
      </c>
      <c r="I39" s="91"/>
      <c r="J39" s="92">
        <f t="shared" ref="J39" si="10">ROUND(H39*(I39/100),2)</f>
        <v>0</v>
      </c>
      <c r="K39" s="92">
        <f t="shared" ref="K39" si="11">ROUND(H39+J39,2)</f>
        <v>0</v>
      </c>
      <c r="L39" s="185"/>
      <c r="M39" s="80"/>
    </row>
    <row r="40" spans="2:13" ht="76.5">
      <c r="B40" s="94">
        <v>16</v>
      </c>
      <c r="C40" s="137" t="s">
        <v>228</v>
      </c>
      <c r="D40" s="129">
        <v>1</v>
      </c>
      <c r="E40" s="97" t="s">
        <v>160</v>
      </c>
      <c r="F40" s="85"/>
      <c r="G40" s="89">
        <v>0</v>
      </c>
      <c r="H40" s="90">
        <f t="shared" si="0"/>
        <v>0</v>
      </c>
      <c r="I40" s="91"/>
      <c r="J40" s="92">
        <f t="shared" si="1"/>
        <v>0</v>
      </c>
      <c r="K40" s="92">
        <f t="shared" si="2"/>
        <v>0</v>
      </c>
      <c r="L40" s="185"/>
      <c r="M40" s="80"/>
    </row>
    <row r="41" spans="2:13" ht="76.5">
      <c r="B41" s="85">
        <v>17</v>
      </c>
      <c r="C41" s="137" t="s">
        <v>229</v>
      </c>
      <c r="D41" s="129">
        <v>5</v>
      </c>
      <c r="E41" s="97" t="s">
        <v>160</v>
      </c>
      <c r="F41" s="85"/>
      <c r="G41" s="89">
        <v>0</v>
      </c>
      <c r="H41" s="90">
        <f t="shared" si="0"/>
        <v>0</v>
      </c>
      <c r="I41" s="91"/>
      <c r="J41" s="92">
        <f t="shared" si="1"/>
        <v>0</v>
      </c>
      <c r="K41" s="92">
        <f t="shared" si="2"/>
        <v>0</v>
      </c>
      <c r="L41" s="185"/>
      <c r="M41" s="80"/>
    </row>
    <row r="42" spans="2:13" ht="76.5">
      <c r="B42" s="94">
        <v>18</v>
      </c>
      <c r="C42" s="137" t="s">
        <v>230</v>
      </c>
      <c r="D42" s="129">
        <v>1</v>
      </c>
      <c r="E42" s="97" t="s">
        <v>160</v>
      </c>
      <c r="F42" s="85"/>
      <c r="G42" s="89">
        <v>0</v>
      </c>
      <c r="H42" s="90">
        <f t="shared" si="0"/>
        <v>0</v>
      </c>
      <c r="I42" s="91"/>
      <c r="J42" s="92">
        <f t="shared" si="1"/>
        <v>0</v>
      </c>
      <c r="K42" s="92">
        <f t="shared" si="2"/>
        <v>0</v>
      </c>
      <c r="L42" s="185"/>
      <c r="M42" s="80"/>
    </row>
    <row r="43" spans="2:13" ht="76.5">
      <c r="B43" s="85">
        <v>19</v>
      </c>
      <c r="C43" s="137" t="s">
        <v>231</v>
      </c>
      <c r="D43" s="129">
        <v>11</v>
      </c>
      <c r="E43" s="97" t="s">
        <v>160</v>
      </c>
      <c r="F43" s="85"/>
      <c r="G43" s="89">
        <v>0</v>
      </c>
      <c r="H43" s="90">
        <f t="shared" si="0"/>
        <v>0</v>
      </c>
      <c r="I43" s="91"/>
      <c r="J43" s="92">
        <f t="shared" si="1"/>
        <v>0</v>
      </c>
      <c r="K43" s="92">
        <f t="shared" si="2"/>
        <v>0</v>
      </c>
      <c r="L43" s="185"/>
      <c r="M43" s="80"/>
    </row>
    <row r="44" spans="2:13" ht="76.5">
      <c r="B44" s="94">
        <v>20</v>
      </c>
      <c r="C44" s="137" t="s">
        <v>232</v>
      </c>
      <c r="D44" s="129">
        <v>11</v>
      </c>
      <c r="E44" s="97" t="s">
        <v>160</v>
      </c>
      <c r="F44" s="85"/>
      <c r="G44" s="89">
        <v>0</v>
      </c>
      <c r="H44" s="90">
        <f t="shared" si="0"/>
        <v>0</v>
      </c>
      <c r="I44" s="91"/>
      <c r="J44" s="92">
        <f t="shared" si="1"/>
        <v>0</v>
      </c>
      <c r="K44" s="92">
        <f t="shared" si="2"/>
        <v>0</v>
      </c>
      <c r="L44" s="185"/>
      <c r="M44" s="80"/>
    </row>
    <row r="45" spans="2:13" ht="76.5">
      <c r="B45" s="85">
        <v>21</v>
      </c>
      <c r="C45" s="145" t="s">
        <v>233</v>
      </c>
      <c r="D45" s="129">
        <v>2</v>
      </c>
      <c r="E45" s="97" t="s">
        <v>160</v>
      </c>
      <c r="F45" s="85"/>
      <c r="G45" s="89">
        <v>0</v>
      </c>
      <c r="H45" s="90">
        <f t="shared" si="0"/>
        <v>0</v>
      </c>
      <c r="I45" s="91"/>
      <c r="J45" s="92">
        <f t="shared" si="1"/>
        <v>0</v>
      </c>
      <c r="K45" s="92">
        <f t="shared" si="2"/>
        <v>0</v>
      </c>
      <c r="L45" s="98"/>
      <c r="M45" s="80"/>
    </row>
    <row r="46" spans="2:13" ht="76.5">
      <c r="B46" s="94">
        <v>22</v>
      </c>
      <c r="C46" s="137" t="s">
        <v>234</v>
      </c>
      <c r="D46" s="129">
        <v>2</v>
      </c>
      <c r="E46" s="97" t="s">
        <v>160</v>
      </c>
      <c r="F46" s="85"/>
      <c r="G46" s="89">
        <v>0</v>
      </c>
      <c r="H46" s="90">
        <f t="shared" si="0"/>
        <v>0</v>
      </c>
      <c r="I46" s="91"/>
      <c r="J46" s="92">
        <f t="shared" si="1"/>
        <v>0</v>
      </c>
      <c r="K46" s="92">
        <f t="shared" si="2"/>
        <v>0</v>
      </c>
      <c r="L46" s="98"/>
      <c r="M46" s="80"/>
    </row>
    <row r="47" spans="2:13" ht="51">
      <c r="B47" s="85">
        <v>23</v>
      </c>
      <c r="C47" s="137" t="s">
        <v>235</v>
      </c>
      <c r="D47" s="129">
        <v>6</v>
      </c>
      <c r="E47" s="97" t="s">
        <v>160</v>
      </c>
      <c r="F47" s="85"/>
      <c r="G47" s="89">
        <v>0</v>
      </c>
      <c r="H47" s="90">
        <f t="shared" si="0"/>
        <v>0</v>
      </c>
      <c r="I47" s="91"/>
      <c r="J47" s="92">
        <f t="shared" si="1"/>
        <v>0</v>
      </c>
      <c r="K47" s="92">
        <f t="shared" si="2"/>
        <v>0</v>
      </c>
      <c r="L47" s="98"/>
      <c r="M47" s="80"/>
    </row>
    <row r="48" spans="2:13" ht="76.5">
      <c r="B48" s="94">
        <v>24</v>
      </c>
      <c r="C48" s="137" t="s">
        <v>236</v>
      </c>
      <c r="D48" s="129">
        <v>5</v>
      </c>
      <c r="E48" s="97" t="s">
        <v>160</v>
      </c>
      <c r="F48" s="85"/>
      <c r="G48" s="89">
        <v>0</v>
      </c>
      <c r="H48" s="90">
        <f t="shared" si="0"/>
        <v>0</v>
      </c>
      <c r="I48" s="91"/>
      <c r="J48" s="92">
        <f t="shared" si="1"/>
        <v>0</v>
      </c>
      <c r="K48" s="92">
        <f t="shared" si="2"/>
        <v>0</v>
      </c>
      <c r="L48" s="98"/>
      <c r="M48" s="80"/>
    </row>
    <row r="49" spans="2:13" ht="102">
      <c r="B49" s="94">
        <v>25</v>
      </c>
      <c r="C49" s="137" t="s">
        <v>237</v>
      </c>
      <c r="D49" s="129">
        <v>25</v>
      </c>
      <c r="E49" s="97" t="s">
        <v>160</v>
      </c>
      <c r="F49" s="85"/>
      <c r="G49" s="89">
        <v>0</v>
      </c>
      <c r="H49" s="90">
        <f t="shared" si="0"/>
        <v>0</v>
      </c>
      <c r="I49" s="91"/>
      <c r="J49" s="92">
        <f t="shared" si="1"/>
        <v>0</v>
      </c>
      <c r="K49" s="92">
        <f t="shared" si="2"/>
        <v>0</v>
      </c>
      <c r="L49" s="98"/>
      <c r="M49" s="80"/>
    </row>
    <row r="50" spans="2:13" ht="102">
      <c r="B50" s="94">
        <v>26</v>
      </c>
      <c r="C50" s="137" t="s">
        <v>240</v>
      </c>
      <c r="D50" s="129">
        <v>4</v>
      </c>
      <c r="E50" s="97" t="s">
        <v>160</v>
      </c>
      <c r="F50" s="85"/>
      <c r="G50" s="89">
        <v>0</v>
      </c>
      <c r="H50" s="90">
        <f t="shared" ref="H50" si="12">ROUND(D50*G50,2)</f>
        <v>0</v>
      </c>
      <c r="I50" s="91"/>
      <c r="J50" s="92">
        <f t="shared" ref="J50" si="13">ROUND(H50*(I50/100),2)</f>
        <v>0</v>
      </c>
      <c r="K50" s="92">
        <f t="shared" ref="K50" si="14">ROUND(H50+J50,2)</f>
        <v>0</v>
      </c>
      <c r="L50" s="98"/>
      <c r="M50" s="80"/>
    </row>
    <row r="51" spans="2:13" ht="165.75">
      <c r="B51" s="94">
        <v>27</v>
      </c>
      <c r="C51" s="137" t="s">
        <v>238</v>
      </c>
      <c r="D51" s="129">
        <v>5</v>
      </c>
      <c r="E51" s="97" t="s">
        <v>160</v>
      </c>
      <c r="F51" s="85"/>
      <c r="G51" s="89">
        <v>0</v>
      </c>
      <c r="H51" s="90">
        <f t="shared" si="0"/>
        <v>0</v>
      </c>
      <c r="I51" s="91"/>
      <c r="J51" s="92">
        <f t="shared" si="1"/>
        <v>0</v>
      </c>
      <c r="K51" s="92">
        <f t="shared" si="2"/>
        <v>0</v>
      </c>
      <c r="L51" s="98"/>
      <c r="M51" s="80"/>
    </row>
    <row r="52" spans="2:13" ht="114.75">
      <c r="B52" s="94">
        <v>28</v>
      </c>
      <c r="C52" s="137" t="s">
        <v>239</v>
      </c>
      <c r="D52" s="129">
        <v>1</v>
      </c>
      <c r="E52" s="97" t="s">
        <v>160</v>
      </c>
      <c r="F52" s="94"/>
      <c r="G52" s="89">
        <v>0</v>
      </c>
      <c r="H52" s="90">
        <f t="shared" ref="H52" si="15">ROUND(D52*G52,2)</f>
        <v>0</v>
      </c>
      <c r="I52" s="91"/>
      <c r="J52" s="92">
        <f t="shared" ref="J52" si="16">ROUND(H52*(I52/100),2)</f>
        <v>0</v>
      </c>
      <c r="K52" s="92">
        <f t="shared" ref="K52" si="17">ROUND(H52+J52,2)</f>
        <v>0</v>
      </c>
      <c r="L52" s="98"/>
      <c r="M52" s="80"/>
    </row>
    <row r="53" spans="2:13" ht="165" customHeight="1">
      <c r="B53" s="94">
        <v>29</v>
      </c>
      <c r="C53" s="137" t="s">
        <v>212</v>
      </c>
      <c r="D53" s="129">
        <v>2</v>
      </c>
      <c r="E53" s="97" t="s">
        <v>160</v>
      </c>
      <c r="F53" s="94"/>
      <c r="G53" s="89">
        <v>0</v>
      </c>
      <c r="H53" s="90">
        <f t="shared" ref="H53" si="18">ROUND(D53*G53,2)</f>
        <v>0</v>
      </c>
      <c r="I53" s="91"/>
      <c r="J53" s="92">
        <f t="shared" ref="J53" si="19">ROUND(H53*(I53/100),2)</f>
        <v>0</v>
      </c>
      <c r="K53" s="92">
        <f t="shared" ref="K53" si="20">ROUND(H53+J53,2)</f>
        <v>0</v>
      </c>
      <c r="L53" s="98"/>
      <c r="M53" s="80"/>
    </row>
    <row r="54" spans="2:13" ht="22.5" customHeight="1" thickBot="1">
      <c r="B54" s="182" t="s">
        <v>180</v>
      </c>
      <c r="C54" s="183"/>
      <c r="D54" s="183"/>
      <c r="E54" s="183"/>
      <c r="F54" s="183"/>
      <c r="G54" s="184"/>
      <c r="H54" s="140">
        <f>SUM(H25:H53)</f>
        <v>0</v>
      </c>
      <c r="I54" s="141"/>
      <c r="J54" s="142">
        <f>SUM(J25:J53)</f>
        <v>0</v>
      </c>
      <c r="K54" s="143">
        <f>SUM(K25:K53)</f>
        <v>0</v>
      </c>
      <c r="L54" s="144"/>
      <c r="M54" s="80"/>
    </row>
    <row r="57" spans="2:13">
      <c r="B57" s="105"/>
      <c r="C57" s="105"/>
      <c r="D57" s="105"/>
      <c r="E57" s="105"/>
      <c r="F57" s="105"/>
      <c r="G57" s="105"/>
      <c r="H57" s="106"/>
      <c r="I57" s="107"/>
      <c r="J57" s="108"/>
      <c r="K57" s="108"/>
      <c r="L57" s="107"/>
    </row>
    <row r="58" spans="2:13">
      <c r="B58"/>
      <c r="C58" s="172"/>
      <c r="D58" s="172"/>
      <c r="E58" s="173"/>
      <c r="F58" s="135"/>
      <c r="G58" s="174"/>
      <c r="H58" s="174"/>
      <c r="I58" s="174"/>
      <c r="J58" s="174"/>
      <c r="K58" s="174"/>
    </row>
    <row r="59" spans="2:13">
      <c r="B59"/>
      <c r="C59" s="172"/>
      <c r="D59" s="172"/>
      <c r="E59" s="173"/>
      <c r="F59" s="135"/>
      <c r="G59" s="174"/>
      <c r="H59" s="174"/>
      <c r="I59" s="174"/>
      <c r="J59" s="174"/>
      <c r="K59" s="174"/>
    </row>
    <row r="60" spans="2:13">
      <c r="B60"/>
      <c r="C60" s="165" t="s">
        <v>197</v>
      </c>
      <c r="D60" s="165"/>
      <c r="E60" s="134"/>
      <c r="F60" s="134"/>
      <c r="G60" s="166" t="s">
        <v>198</v>
      </c>
      <c r="H60" s="166"/>
      <c r="I60" s="166"/>
      <c r="J60" s="166"/>
      <c r="K60" s="166"/>
    </row>
    <row r="61" spans="2:13" ht="15" customHeight="1">
      <c r="B61"/>
      <c r="C61" s="167" t="s">
        <v>199</v>
      </c>
      <c r="D61" s="167"/>
      <c r="E61" s="121"/>
      <c r="F61" s="121"/>
      <c r="G61" s="168" t="s">
        <v>210</v>
      </c>
      <c r="H61" s="168"/>
      <c r="I61" s="168"/>
      <c r="J61" s="168"/>
      <c r="K61" s="168"/>
    </row>
    <row r="62" spans="2:13">
      <c r="B62"/>
      <c r="C62" s="122"/>
      <c r="D62" s="122"/>
      <c r="E62" s="123"/>
      <c r="F62" s="123"/>
      <c r="G62" s="168"/>
      <c r="H62" s="168"/>
      <c r="I62" s="168"/>
      <c r="J62" s="168"/>
      <c r="K62" s="168"/>
    </row>
    <row r="63" spans="2:13">
      <c r="B63"/>
      <c r="C63" s="124"/>
      <c r="D63" s="124"/>
      <c r="E63" s="125"/>
      <c r="F63" s="125"/>
      <c r="G63" s="168"/>
      <c r="H63" s="168"/>
      <c r="I63" s="168"/>
      <c r="J63" s="168"/>
      <c r="K63" s="168"/>
    </row>
    <row r="64" spans="2:13">
      <c r="B64"/>
      <c r="C64" s="124"/>
      <c r="D64" s="124"/>
      <c r="E64" s="125"/>
      <c r="F64" s="125"/>
      <c r="G64" s="126"/>
      <c r="H64" s="126"/>
      <c r="I64" s="127"/>
      <c r="J64" s="126"/>
    </row>
  </sheetData>
  <mergeCells count="29">
    <mergeCell ref="B54:G54"/>
    <mergeCell ref="C61:D61"/>
    <mergeCell ref="G61:K63"/>
    <mergeCell ref="C58:D59"/>
    <mergeCell ref="E58:E59"/>
    <mergeCell ref="G58:K59"/>
    <mergeCell ref="C60:D60"/>
    <mergeCell ref="G60:K60"/>
    <mergeCell ref="B11:L11"/>
    <mergeCell ref="C24:L24"/>
    <mergeCell ref="B13:C13"/>
    <mergeCell ref="B14:C14"/>
    <mergeCell ref="D15:J15"/>
    <mergeCell ref="B17:C17"/>
    <mergeCell ref="B18:C18"/>
    <mergeCell ref="B20:L20"/>
    <mergeCell ref="B12:L12"/>
    <mergeCell ref="D13:F13"/>
    <mergeCell ref="D14:F14"/>
    <mergeCell ref="B15:C16"/>
    <mergeCell ref="D16:J16"/>
    <mergeCell ref="D17:F17"/>
    <mergeCell ref="D18:F18"/>
    <mergeCell ref="B19:L19"/>
    <mergeCell ref="B3:D3"/>
    <mergeCell ref="B4:D4"/>
    <mergeCell ref="B5:D5"/>
    <mergeCell ref="B1:L2"/>
    <mergeCell ref="B6:L9"/>
  </mergeCells>
  <pageMargins left="1.4960629921259843" right="0.70866141732283472" top="1.1417322834645669" bottom="0.74803149606299213" header="0.31496062992125984" footer="0.31496062992125984"/>
  <pageSetup paperSize="9" scale="70" fitToHeight="0" orientation="landscape" r:id="rId1"/>
  <headerFooter>
    <oddFooter xml:space="preserve">&amp;Cstrona &amp;P/&amp;N
</oddFooter>
  </headerFooter>
  <rowBreaks count="2" manualBreakCount="2">
    <brk id="21" max="14" man="1"/>
    <brk id="56"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78CF5DD6-D7B1-41CE-B701-AA72890BFB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UKM-2000 (zał.1 um.24)</vt:lpstr>
      <vt:lpstr>UKM-2000(23)</vt:lpstr>
      <vt:lpstr>Cz II</vt:lpstr>
      <vt:lpstr>'Cz II'!Obszar_wydruku</vt:lpstr>
      <vt:lpstr>'UKM-2000 (zał.1 um.24)'!Obszar_wydruku</vt:lpstr>
      <vt:lpstr>'UKM-2000(23)'!Obszar_wydruku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Modes Damian</dc:creator>
  <cp:lastModifiedBy>Kozieł Anna</cp:lastModifiedBy>
  <cp:lastPrinted>2024-05-27T10:11:40Z</cp:lastPrinted>
  <dcterms:created xsi:type="dcterms:W3CDTF">2024-02-05T09:17:54Z</dcterms:created>
  <dcterms:modified xsi:type="dcterms:W3CDTF">2025-05-08T11:22:25Z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cf6805aa-1126-4d9f-b763-62826abf39b8</vt:lpwstr>
  </property>
  <property fmtid="{D5CDD505-2E9C-101B-9397-08002B2CF9AE}" pid="3" name="s5636:Creator type=author">
    <vt:lpwstr>Modes Damian</vt:lpwstr>
  </property>
  <property fmtid="{D5CDD505-2E9C-101B-9397-08002B2CF9AE}" pid="4" name="s5636:Creator type=organization">
    <vt:lpwstr>MILNET-Z</vt:lpwstr>
  </property>
  <property fmtid="{D5CDD505-2E9C-101B-9397-08002B2CF9AE}" pid="5" name="bjSaver">
    <vt:lpwstr>AdsG3YQxpn0+bVj4Ggj+fgzfB6UN+W3b</vt:lpwstr>
  </property>
  <property fmtid="{D5CDD505-2E9C-101B-9397-08002B2CF9AE}" pid="6" name="bjClsUserRVM">
    <vt:lpwstr>[]</vt:lpwstr>
  </property>
  <property fmtid="{D5CDD505-2E9C-101B-9397-08002B2CF9AE}" pid="7" name="s5636:Creator type=IP">
    <vt:lpwstr>10.70.47.157</vt:lpwstr>
  </property>
  <property fmtid="{D5CDD505-2E9C-101B-9397-08002B2CF9AE}" pid="8"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9" name="bjDocumentLabelXML-0">
    <vt:lpwstr>ames.com/2008/01/sie/internal/label"&gt;&lt;element uid="d7220eed-17a6-431d-810c-83a0ddfed893" value="" /&gt;&lt;/sisl&gt;</vt:lpwstr>
  </property>
  <property fmtid="{D5CDD505-2E9C-101B-9397-08002B2CF9AE}" pid="10" name="bjDocumentSecurityLabel">
    <vt:lpwstr>[d7220eed-17a6-431d-810c-83a0ddfed893]</vt:lpwstr>
  </property>
  <property fmtid="{D5CDD505-2E9C-101B-9397-08002B2CF9AE}" pid="11" name="bjPortionMark">
    <vt:lpwstr>[JAW]</vt:lpwstr>
  </property>
</Properties>
</file>