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3\PROJEKTY\DATYŃ PDF rysunki\"/>
    </mc:Choice>
  </mc:AlternateContent>
  <xr:revisionPtr revIDLastSave="0" documentId="13_ncr:1_{C6C19990-02D3-4A5C-AA51-1A383C58ED2F}" xr6:coauthVersionLast="47" xr6:coauthVersionMax="47" xr10:uidLastSave="{00000000-0000-0000-0000-000000000000}"/>
  <bookViews>
    <workbookView xWindow="-120" yWindow="-120" windowWidth="29040" windowHeight="15840" xr2:uid="{CFD9B4FC-7DC0-4A07-99FE-64A710DB45EF}"/>
  </bookViews>
  <sheets>
    <sheet name="PRZEDMIAR" sheetId="1" r:id="rId1"/>
  </sheets>
  <definedNames>
    <definedName name="bit">PRZEDMIAR!#REF!</definedName>
    <definedName name="chlon">#REF!</definedName>
    <definedName name="chodn">PRZEDMIAR!#REF!</definedName>
    <definedName name="chodn1">#REF!</definedName>
    <definedName name="dlug">PRZEDMIAR!#REF!</definedName>
    <definedName name="dlug1">#REF!</definedName>
    <definedName name="_xlnm.Print_Area" localSheetId="0">PRZEDMIAR!$A$1:$F$39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D22" i="1"/>
  <c r="D21" i="1" s="1"/>
  <c r="D23" i="1"/>
  <c r="D24" i="1"/>
  <c r="D27" i="1"/>
  <c r="D36" i="1"/>
  <c r="F36" i="1" s="1"/>
  <c r="D28" i="1"/>
  <c r="D16" i="1"/>
  <c r="D13" i="1"/>
  <c r="F13" i="1" s="1"/>
  <c r="D12" i="1"/>
  <c r="F12" i="1" s="1"/>
  <c r="D31" i="1"/>
  <c r="F31" i="1" s="1"/>
  <c r="D25" i="1"/>
  <c r="F25" i="1" s="1"/>
  <c r="F17" i="1"/>
  <c r="F7" i="1"/>
  <c r="F11" i="1"/>
  <c r="A11" i="1"/>
  <c r="A12" i="1" s="1"/>
  <c r="A13" i="1" s="1"/>
  <c r="A14" i="1" s="1"/>
  <c r="A16" i="1" s="1"/>
  <c r="F34" i="1"/>
  <c r="F33" i="1"/>
  <c r="F29" i="1"/>
  <c r="F14" i="1"/>
  <c r="F21" i="1" l="1"/>
  <c r="F24" i="1"/>
  <c r="F16" i="1"/>
  <c r="F28" i="1"/>
  <c r="F27" i="1"/>
  <c r="F22" i="1"/>
  <c r="F23" i="1"/>
  <c r="F19" i="1"/>
  <c r="A17" i="1"/>
  <c r="F37" i="1" l="1"/>
  <c r="A19" i="1"/>
  <c r="A21" i="1" s="1"/>
  <c r="A22" i="1" s="1"/>
  <c r="A23" i="1" s="1"/>
  <c r="A24" i="1" s="1"/>
  <c r="A25" i="1" s="1"/>
  <c r="F38" i="1" l="1"/>
  <c r="F39" i="1" s="1"/>
  <c r="A33" i="1" l="1"/>
  <c r="A34" i="1" s="1"/>
  <c r="A36" i="1" s="1"/>
</calcChain>
</file>

<file path=xl/sharedStrings.xml><?xml version="1.0" encoding="utf-8"?>
<sst xmlns="http://schemas.openxmlformats.org/spreadsheetml/2006/main" count="64" uniqueCount="49">
  <si>
    <t>lp</t>
  </si>
  <si>
    <t>opis</t>
  </si>
  <si>
    <t>jm</t>
  </si>
  <si>
    <t>cena</t>
  </si>
  <si>
    <t>wartość</t>
  </si>
  <si>
    <t>ROBOTY PRZYGOTOWAWCZE</t>
  </si>
  <si>
    <t>m2</t>
  </si>
  <si>
    <t>ROBOTY ZIEMNE</t>
  </si>
  <si>
    <t>Wykopy wraz z odwozem i utylizacją</t>
  </si>
  <si>
    <t>Nasypy z materiału z dowozu (nowy grunt)</t>
  </si>
  <si>
    <t>ODWODNIENIE</t>
  </si>
  <si>
    <t>m3</t>
  </si>
  <si>
    <t>PODBUDOWY</t>
  </si>
  <si>
    <t>Profilowanie i zagęszczenie koryta gruntowego</t>
  </si>
  <si>
    <t>Podbudowa z mieszanki niezwiązanej z kruszywa łamanego C90/3 gr. 20cm - JEZDNIA</t>
  </si>
  <si>
    <t>NAWIERZCHNIE</t>
  </si>
  <si>
    <t>Kostka betonowa wibroprasowana (polbruk) - CHODNIK</t>
  </si>
  <si>
    <t>ROBOTY WYKOŃCZENIOWE</t>
  </si>
  <si>
    <t>Oznakowania poziome ryczałt na całość zadania</t>
  </si>
  <si>
    <t>Oznakowania pionowe ryczałt na całość zadania</t>
  </si>
  <si>
    <t>kpl</t>
  </si>
  <si>
    <t>ELEMENTY ULIC</t>
  </si>
  <si>
    <t>Krawężniki betonowe 15*30cm i 15*22cm na ławie betonowej</t>
  </si>
  <si>
    <t>m</t>
  </si>
  <si>
    <t>Humusowanie terenów zielonych</t>
  </si>
  <si>
    <t>Skrywka humus śr. gr. 15cm</t>
  </si>
  <si>
    <t>suma netto:</t>
  </si>
  <si>
    <t>padatek vat:</t>
  </si>
  <si>
    <t>suma brutto:</t>
  </si>
  <si>
    <t>Obsługa geodezyjna</t>
  </si>
  <si>
    <t xml:space="preserve">URZĄDZENIA BRD </t>
  </si>
  <si>
    <t>FAZA PROJEKTOWA</t>
  </si>
  <si>
    <t>REALIZACJA ROBÓT</t>
  </si>
  <si>
    <t>Wielobranżowa dokumentacja projektowa</t>
  </si>
  <si>
    <t>II</t>
  </si>
  <si>
    <t>I</t>
  </si>
  <si>
    <t>km</t>
  </si>
  <si>
    <t>Podbudowa z mieszanki niezwiązanej z kruszywa łamanego C90/3 gr. 10cm - CHODNIK</t>
  </si>
  <si>
    <t>ROBOTY DROGOWE</t>
  </si>
  <si>
    <t>II.1</t>
  </si>
  <si>
    <t>Rozbiórka istn. nawierzchni bez względu na układ warstw wraz z podbudowami i elementami ograniczającymi (jezdnia na podłączeniach, istn. zjazdy itp.) Głównie brukowiec do 15cm</t>
  </si>
  <si>
    <t>Odwodnienie dróg i nawierzchni</t>
  </si>
  <si>
    <t>W-wa gruntocementu C1,5/2,0 gr 15cm - JEZDNIA</t>
  </si>
  <si>
    <t>W-wa gruntocementu C3/4 gr 10cm - CHODNIK</t>
  </si>
  <si>
    <t xml:space="preserve">Warstwa wiążąca AC16W KR 1-2 gr. 4cm </t>
  </si>
  <si>
    <t xml:space="preserve">Warstwa ścieralna AC11S KR 1-2 gr. 4cm </t>
  </si>
  <si>
    <t>Regulacja istniejących urządzeń w pasie robót (wraz z ewentualną wymianą i dostosowaniem do projektowanej klasy obciążeń)</t>
  </si>
  <si>
    <t>PRZEBUDOWA DROGI GMINNEJ 
W MIEJSCOWOŚCI DATYŃ NA TERENIE GMINY BRODY - SZACUNKOWY PRZEDMIAR ROBÓT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</si>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</sst>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4" fontId="0" fillId="0" borderId="15" xfId="0" applyNumberForma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22" xfId="0" applyNumberForma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1" fillId="0" borderId="21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7B22C-C805-4B3D-938C-A027AE6BCE07}">
  <sheetPr>
    <pageSetUpPr fitToPage="1"/>
  </sheetPr>
  <dimension ref="A3:F39"/>
  <sheetViews>
    <sheetView tabSelected="1" workbookViewId="0">
      <selection activeCell="J12" sqref="J12"/>
    </sheetView>
  </sheetViews>
  <sheetFormatPr defaultRowHeight="15" x14ac:dyDescent="0.25"/>
  <cols>
    <col min="1" max="1" width="9.140625" style="1"/>
    <col min="2" max="2" width="78.140625" style="1" customWidth="1"/>
    <col min="3" max="3" width="9.140625" style="2"/>
    <col min="4" max="4" width="9.85546875" style="2" customWidth="1"/>
    <col min="5" max="5" width="13.42578125" style="2" customWidth="1"/>
    <col min="6" max="6" width="14.5703125" style="1" customWidth="1"/>
    <col min="7" max="16384" width="9.140625" style="1"/>
  </cols>
  <sheetData>
    <row r="3" spans="1:6" ht="40.5" customHeight="1" x14ac:dyDescent="0.25">
      <c r="A3" s="37" t="s">
        <v>47</v>
      </c>
      <c r="B3" s="38"/>
      <c r="C3" s="38"/>
      <c r="D3" s="38"/>
      <c r="E3" s="38"/>
      <c r="F3" s="38"/>
    </row>
    <row r="4" spans="1:6" ht="15.75" thickBot="1" x14ac:dyDescent="0.3"/>
    <row r="5" spans="1:6" s="3" customFormat="1" ht="20.25" customHeight="1" thickBot="1" x14ac:dyDescent="0.3">
      <c r="A5" s="11" t="s">
        <v>0</v>
      </c>
      <c r="B5" s="12" t="s">
        <v>1</v>
      </c>
      <c r="C5" s="12" t="s">
        <v>2</v>
      </c>
      <c r="D5" s="12" t="s">
        <v>48</v>
      </c>
      <c r="E5" s="12" t="s">
        <v>3</v>
      </c>
      <c r="F5" s="13" t="s">
        <v>4</v>
      </c>
    </row>
    <row r="6" spans="1:6" s="3" customFormat="1" ht="20.25" customHeight="1" thickBot="1" x14ac:dyDescent="0.3">
      <c r="A6" s="5" t="s">
        <v>35</v>
      </c>
      <c r="B6" s="6" t="s">
        <v>31</v>
      </c>
      <c r="C6" s="44"/>
      <c r="D6" s="45"/>
      <c r="E6" s="45"/>
      <c r="F6" s="46"/>
    </row>
    <row r="7" spans="1:6" s="3" customFormat="1" ht="20.25" customHeight="1" thickBot="1" x14ac:dyDescent="0.3">
      <c r="A7" s="19">
        <v>1</v>
      </c>
      <c r="B7" s="18" t="s">
        <v>33</v>
      </c>
      <c r="C7" s="20" t="s">
        <v>20</v>
      </c>
      <c r="D7" s="2">
        <v>1</v>
      </c>
      <c r="E7" s="21"/>
      <c r="F7" s="22">
        <f t="shared" ref="F7" si="0">ROUND(D7*E7,2)</f>
        <v>0</v>
      </c>
    </row>
    <row r="8" spans="1:6" s="3" customFormat="1" ht="20.25" customHeight="1" thickBot="1" x14ac:dyDescent="0.3">
      <c r="A8" s="23" t="s">
        <v>34</v>
      </c>
      <c r="B8" s="24" t="s">
        <v>32</v>
      </c>
      <c r="C8" s="44"/>
      <c r="D8" s="45"/>
      <c r="E8" s="45"/>
      <c r="F8" s="46"/>
    </row>
    <row r="9" spans="1:6" s="3" customFormat="1" ht="20.25" customHeight="1" thickBot="1" x14ac:dyDescent="0.3">
      <c r="A9" s="23" t="s">
        <v>39</v>
      </c>
      <c r="B9" s="24" t="s">
        <v>38</v>
      </c>
      <c r="C9" s="25"/>
      <c r="D9" s="26"/>
      <c r="E9" s="26"/>
      <c r="F9" s="27"/>
    </row>
    <row r="10" spans="1:6" s="3" customFormat="1" ht="20.25" customHeight="1" x14ac:dyDescent="0.25">
      <c r="A10" s="5"/>
      <c r="B10" s="6" t="s">
        <v>5</v>
      </c>
      <c r="C10" s="41"/>
      <c r="D10" s="42"/>
      <c r="E10" s="42"/>
      <c r="F10" s="43"/>
    </row>
    <row r="11" spans="1:6" ht="20.25" customHeight="1" x14ac:dyDescent="0.25">
      <c r="A11" s="28">
        <f t="shared" ref="A11:A12" si="1">A10+1</f>
        <v>1</v>
      </c>
      <c r="B11" s="29" t="s">
        <v>29</v>
      </c>
      <c r="C11" s="30" t="s">
        <v>36</v>
      </c>
      <c r="D11" s="31">
        <v>0.6</v>
      </c>
      <c r="E11" s="31"/>
      <c r="F11" s="32">
        <f t="shared" ref="F11" si="2">ROUND(D11*E11,2)</f>
        <v>0</v>
      </c>
    </row>
    <row r="12" spans="1:6" ht="20.25" customHeight="1" x14ac:dyDescent="0.25">
      <c r="A12" s="28">
        <f t="shared" si="1"/>
        <v>2</v>
      </c>
      <c r="B12" s="33" t="s">
        <v>25</v>
      </c>
      <c r="C12" s="30" t="s">
        <v>6</v>
      </c>
      <c r="D12" s="31">
        <f>5*650</f>
        <v>3250</v>
      </c>
      <c r="E12" s="31"/>
      <c r="F12" s="32">
        <f>ROUND(D12*E12,2)</f>
        <v>0</v>
      </c>
    </row>
    <row r="13" spans="1:6" ht="47.25" customHeight="1" x14ac:dyDescent="0.25">
      <c r="A13" s="28">
        <f>A12+1</f>
        <v>3</v>
      </c>
      <c r="B13" s="34" t="s">
        <v>40</v>
      </c>
      <c r="C13" s="30" t="s">
        <v>6</v>
      </c>
      <c r="D13" s="31">
        <f>600*3.5</f>
        <v>2100</v>
      </c>
      <c r="E13" s="31"/>
      <c r="F13" s="32">
        <f t="shared" ref="F13:F14" si="3">ROUND(D13*E13,2)</f>
        <v>0</v>
      </c>
    </row>
    <row r="14" spans="1:6" ht="34.5" customHeight="1" x14ac:dyDescent="0.25">
      <c r="A14" s="28">
        <f t="shared" ref="A14:A34" si="4">A13+1</f>
        <v>4</v>
      </c>
      <c r="B14" s="34" t="s">
        <v>46</v>
      </c>
      <c r="C14" s="30" t="s">
        <v>20</v>
      </c>
      <c r="D14" s="31">
        <v>1</v>
      </c>
      <c r="E14" s="31"/>
      <c r="F14" s="32">
        <f t="shared" si="3"/>
        <v>0</v>
      </c>
    </row>
    <row r="15" spans="1:6" s="3" customFormat="1" ht="20.25" customHeight="1" x14ac:dyDescent="0.25">
      <c r="A15" s="7"/>
      <c r="B15" s="35" t="s">
        <v>7</v>
      </c>
      <c r="C15" s="51"/>
      <c r="D15" s="52"/>
      <c r="E15" s="52"/>
      <c r="F15" s="53"/>
    </row>
    <row r="16" spans="1:6" ht="20.25" customHeight="1" x14ac:dyDescent="0.25">
      <c r="A16" s="28">
        <f>A14+1</f>
        <v>5</v>
      </c>
      <c r="B16" s="33" t="s">
        <v>8</v>
      </c>
      <c r="C16" s="30" t="s">
        <v>11</v>
      </c>
      <c r="D16" s="31">
        <f>650*5*0.3+400*0.1*1.5</f>
        <v>1035</v>
      </c>
      <c r="E16" s="31"/>
      <c r="F16" s="32">
        <f t="shared" ref="F16:F17" si="5">ROUND(D16*E16,2)</f>
        <v>0</v>
      </c>
    </row>
    <row r="17" spans="1:6" ht="20.25" customHeight="1" x14ac:dyDescent="0.25">
      <c r="A17" s="28">
        <f t="shared" si="4"/>
        <v>6</v>
      </c>
      <c r="B17" s="33" t="s">
        <v>9</v>
      </c>
      <c r="C17" s="30" t="s">
        <v>11</v>
      </c>
      <c r="D17" s="31">
        <v>150</v>
      </c>
      <c r="E17" s="31"/>
      <c r="F17" s="32">
        <f t="shared" si="5"/>
        <v>0</v>
      </c>
    </row>
    <row r="18" spans="1:6" s="3" customFormat="1" ht="20.25" customHeight="1" x14ac:dyDescent="0.25">
      <c r="A18" s="7"/>
      <c r="B18" s="4" t="s">
        <v>10</v>
      </c>
      <c r="C18" s="51"/>
      <c r="D18" s="52"/>
      <c r="E18" s="52"/>
      <c r="F18" s="53"/>
    </row>
    <row r="19" spans="1:6" ht="20.25" customHeight="1" x14ac:dyDescent="0.25">
      <c r="A19" s="28">
        <f>A17+1</f>
        <v>7</v>
      </c>
      <c r="B19" s="33" t="s">
        <v>41</v>
      </c>
      <c r="C19" s="30" t="s">
        <v>20</v>
      </c>
      <c r="D19" s="31">
        <v>1</v>
      </c>
      <c r="E19" s="31"/>
      <c r="F19" s="32">
        <f t="shared" ref="F19" si="6">ROUND(D19*E19,2)</f>
        <v>0</v>
      </c>
    </row>
    <row r="20" spans="1:6" s="3" customFormat="1" ht="20.25" customHeight="1" x14ac:dyDescent="0.25">
      <c r="A20" s="7"/>
      <c r="B20" s="4" t="s">
        <v>12</v>
      </c>
      <c r="C20" s="51"/>
      <c r="D20" s="52"/>
      <c r="E20" s="52"/>
      <c r="F20" s="53"/>
    </row>
    <row r="21" spans="1:6" ht="20.25" customHeight="1" x14ac:dyDescent="0.25">
      <c r="A21" s="28">
        <f>A19+1</f>
        <v>8</v>
      </c>
      <c r="B21" s="33" t="s">
        <v>13</v>
      </c>
      <c r="C21" s="30" t="s">
        <v>6</v>
      </c>
      <c r="D21" s="31">
        <f>D22+D23</f>
        <v>3820</v>
      </c>
      <c r="E21" s="31"/>
      <c r="F21" s="32">
        <f t="shared" ref="F21:F25" si="7">ROUND(D21*E21,2)</f>
        <v>0</v>
      </c>
    </row>
    <row r="22" spans="1:6" ht="20.25" customHeight="1" x14ac:dyDescent="0.25">
      <c r="A22" s="28">
        <f t="shared" si="4"/>
        <v>9</v>
      </c>
      <c r="B22" s="33" t="s">
        <v>42</v>
      </c>
      <c r="C22" s="30" t="s">
        <v>6</v>
      </c>
      <c r="D22" s="31">
        <f>2151+420*0.35+150*5.9</f>
        <v>3183</v>
      </c>
      <c r="E22" s="31"/>
      <c r="F22" s="32">
        <f t="shared" si="7"/>
        <v>0</v>
      </c>
    </row>
    <row r="23" spans="1:6" ht="20.25" customHeight="1" x14ac:dyDescent="0.25">
      <c r="A23" s="28">
        <f t="shared" si="4"/>
        <v>10</v>
      </c>
      <c r="B23" s="33" t="s">
        <v>43</v>
      </c>
      <c r="C23" s="30" t="s">
        <v>6</v>
      </c>
      <c r="D23" s="31">
        <f>D29</f>
        <v>637</v>
      </c>
      <c r="E23" s="31"/>
      <c r="F23" s="32">
        <f t="shared" si="7"/>
        <v>0</v>
      </c>
    </row>
    <row r="24" spans="1:6" ht="20.25" customHeight="1" x14ac:dyDescent="0.25">
      <c r="A24" s="28">
        <f t="shared" si="4"/>
        <v>11</v>
      </c>
      <c r="B24" s="33" t="s">
        <v>14</v>
      </c>
      <c r="C24" s="30" t="s">
        <v>6</v>
      </c>
      <c r="D24" s="31">
        <f>2151+420*0.25+150*5.5</f>
        <v>3081</v>
      </c>
      <c r="E24" s="31"/>
      <c r="F24" s="32">
        <f t="shared" si="7"/>
        <v>0</v>
      </c>
    </row>
    <row r="25" spans="1:6" ht="24.75" customHeight="1" x14ac:dyDescent="0.25">
      <c r="A25" s="28">
        <f t="shared" si="4"/>
        <v>12</v>
      </c>
      <c r="B25" s="33" t="s">
        <v>37</v>
      </c>
      <c r="C25" s="30" t="s">
        <v>6</v>
      </c>
      <c r="D25" s="31">
        <f>D29</f>
        <v>637</v>
      </c>
      <c r="E25" s="31"/>
      <c r="F25" s="32">
        <f t="shared" si="7"/>
        <v>0</v>
      </c>
    </row>
    <row r="26" spans="1:6" s="3" customFormat="1" ht="20.25" customHeight="1" x14ac:dyDescent="0.25">
      <c r="A26" s="7"/>
      <c r="B26" s="4" t="s">
        <v>15</v>
      </c>
      <c r="C26" s="51"/>
      <c r="D26" s="52"/>
      <c r="E26" s="52"/>
      <c r="F26" s="53"/>
    </row>
    <row r="27" spans="1:6" ht="20.25" customHeight="1" x14ac:dyDescent="0.25">
      <c r="A27" s="28">
        <v>13</v>
      </c>
      <c r="B27" s="33" t="s">
        <v>44</v>
      </c>
      <c r="C27" s="30" t="s">
        <v>6</v>
      </c>
      <c r="D27" s="31">
        <f>2151+420*0.05+150*5.1</f>
        <v>2937</v>
      </c>
      <c r="E27" s="31"/>
      <c r="F27" s="32">
        <f t="shared" ref="F27:F29" si="8">ROUND(D27*E27,2)</f>
        <v>0</v>
      </c>
    </row>
    <row r="28" spans="1:6" ht="20.25" customHeight="1" x14ac:dyDescent="0.25">
      <c r="A28" s="28">
        <v>14</v>
      </c>
      <c r="B28" s="33" t="s">
        <v>45</v>
      </c>
      <c r="C28" s="30" t="s">
        <v>6</v>
      </c>
      <c r="D28" s="31">
        <f>2151+150*5</f>
        <v>2901</v>
      </c>
      <c r="E28" s="31"/>
      <c r="F28" s="32">
        <f t="shared" si="8"/>
        <v>0</v>
      </c>
    </row>
    <row r="29" spans="1:6" ht="20.25" customHeight="1" x14ac:dyDescent="0.25">
      <c r="A29" s="28">
        <f>A28+1</f>
        <v>15</v>
      </c>
      <c r="B29" s="33" t="s">
        <v>16</v>
      </c>
      <c r="C29" s="30" t="s">
        <v>6</v>
      </c>
      <c r="D29" s="31">
        <v>637</v>
      </c>
      <c r="E29" s="31"/>
      <c r="F29" s="32">
        <f t="shared" si="8"/>
        <v>0</v>
      </c>
    </row>
    <row r="30" spans="1:6" ht="20.25" customHeight="1" x14ac:dyDescent="0.25">
      <c r="A30" s="28"/>
      <c r="B30" s="33" t="s">
        <v>17</v>
      </c>
      <c r="C30" s="54"/>
      <c r="D30" s="55"/>
      <c r="E30" s="55"/>
      <c r="F30" s="56"/>
    </row>
    <row r="31" spans="1:6" ht="20.25" customHeight="1" x14ac:dyDescent="0.25">
      <c r="A31" s="28">
        <v>16</v>
      </c>
      <c r="B31" s="33" t="s">
        <v>24</v>
      </c>
      <c r="C31" s="30" t="s">
        <v>6</v>
      </c>
      <c r="D31" s="31">
        <f>850*4</f>
        <v>3400</v>
      </c>
      <c r="E31" s="31"/>
      <c r="F31" s="32">
        <f>ROUND(D31*E31,2)</f>
        <v>0</v>
      </c>
    </row>
    <row r="32" spans="1:6" s="3" customFormat="1" ht="20.25" customHeight="1" x14ac:dyDescent="0.25">
      <c r="A32" s="7"/>
      <c r="B32" s="4" t="s">
        <v>30</v>
      </c>
      <c r="C32" s="51"/>
      <c r="D32" s="52"/>
      <c r="E32" s="52"/>
      <c r="F32" s="53"/>
    </row>
    <row r="33" spans="1:6" ht="20.25" customHeight="1" x14ac:dyDescent="0.25">
      <c r="A33" s="28">
        <f>A31+1</f>
        <v>17</v>
      </c>
      <c r="B33" s="33" t="s">
        <v>18</v>
      </c>
      <c r="C33" s="30" t="s">
        <v>20</v>
      </c>
      <c r="D33" s="31">
        <v>1</v>
      </c>
      <c r="E33" s="31"/>
      <c r="F33" s="32">
        <f>E33</f>
        <v>0</v>
      </c>
    </row>
    <row r="34" spans="1:6" ht="20.25" customHeight="1" x14ac:dyDescent="0.25">
      <c r="A34" s="28">
        <f t="shared" si="4"/>
        <v>18</v>
      </c>
      <c r="B34" s="33" t="s">
        <v>19</v>
      </c>
      <c r="C34" s="30" t="s">
        <v>20</v>
      </c>
      <c r="D34" s="31">
        <v>1</v>
      </c>
      <c r="E34" s="31"/>
      <c r="F34" s="32">
        <f>E34</f>
        <v>0</v>
      </c>
    </row>
    <row r="35" spans="1:6" s="3" customFormat="1" ht="20.25" customHeight="1" x14ac:dyDescent="0.25">
      <c r="A35" s="7"/>
      <c r="B35" s="4" t="s">
        <v>21</v>
      </c>
      <c r="C35" s="51"/>
      <c r="D35" s="52"/>
      <c r="E35" s="52"/>
      <c r="F35" s="53"/>
    </row>
    <row r="36" spans="1:6" ht="20.25" customHeight="1" thickBot="1" x14ac:dyDescent="0.3">
      <c r="A36" s="36">
        <f>A34+1</f>
        <v>19</v>
      </c>
      <c r="B36" s="8" t="s">
        <v>22</v>
      </c>
      <c r="C36" s="9" t="s">
        <v>23</v>
      </c>
      <c r="D36" s="14">
        <f>838+40+450</f>
        <v>1328</v>
      </c>
      <c r="E36" s="14"/>
      <c r="F36" s="10">
        <f t="shared" ref="F36" si="9">ROUND(D36*E36,2)</f>
        <v>0</v>
      </c>
    </row>
    <row r="37" spans="1:6" ht="20.25" customHeight="1" x14ac:dyDescent="0.25">
      <c r="D37" s="39" t="s">
        <v>26</v>
      </c>
      <c r="E37" s="40"/>
      <c r="F37" s="17">
        <f>SUM(F7:F36)</f>
        <v>0</v>
      </c>
    </row>
    <row r="38" spans="1:6" ht="20.25" customHeight="1" x14ac:dyDescent="0.25">
      <c r="D38" s="47" t="s">
        <v>27</v>
      </c>
      <c r="E38" s="48"/>
      <c r="F38" s="15">
        <f>ROUND(F37*0.23,2)</f>
        <v>0</v>
      </c>
    </row>
    <row r="39" spans="1:6" ht="20.25" customHeight="1" thickBot="1" x14ac:dyDescent="0.3">
      <c r="D39" s="49" t="s">
        <v>28</v>
      </c>
      <c r="E39" s="50"/>
      <c r="F39" s="16">
        <f>F37+F38</f>
        <v>0</v>
      </c>
    </row>
  </sheetData>
  <mergeCells count="14">
    <mergeCell ref="D38:E38"/>
    <mergeCell ref="D39:E39"/>
    <mergeCell ref="C15:F15"/>
    <mergeCell ref="C18:F18"/>
    <mergeCell ref="C20:F20"/>
    <mergeCell ref="C26:F26"/>
    <mergeCell ref="C30:F30"/>
    <mergeCell ref="C32:F32"/>
    <mergeCell ref="C35:F35"/>
    <mergeCell ref="A3:F3"/>
    <mergeCell ref="D37:E37"/>
    <mergeCell ref="C10:F10"/>
    <mergeCell ref="C6:F6"/>
    <mergeCell ref="C8:F8"/>
  </mergeCells>
  <pageMargins left="0.37" right="0.27" top="0.52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PRZEDMIAR</vt:lpstr>
      <vt:lpstr>PRZEDMIAR!Obszar_wydruku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2023-04-04T21:22:25Z</cp:lastPrinted>
  <dcterms:created xsi:type="dcterms:W3CDTF">2020-11-01T08:56:08Z</dcterms:created>
  <dcterms:modified xsi:type="dcterms:W3CDTF">2023-04-04T21:22:55Z</dcterms:modified>
</cp:coreProperties>
</file>