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.mika-woznicka\Desktop\2025\UL 2025\DOKUMENTACJA WERSJA OSTATECZNA\Załączniki wersja ostateczna\P II\"/>
    </mc:Choice>
  </mc:AlternateContent>
  <xr:revisionPtr revIDLastSave="0" documentId="13_ncr:1_{27EF978B-2BAE-46CA-888B-6C14C0B7A4BE}" xr6:coauthVersionLast="47" xr6:coauthVersionMax="47" xr10:uidLastSave="{00000000-0000-0000-0000-000000000000}"/>
  <workbookProtection workbookAlgorithmName="SHA-512" workbookHashValue="J+MH4CbgmrZnSjtfrjsjbVmCpynW2/IkGjt+Sn7DxKCunnDdAXAcRZypHPBCj3D2gFVSaJJ+aZ3+Uq2xYT+QFg==" workbookSaltValue="vme7HxLpivCBNCdAhuwQ1w==" workbookSpinCount="100000" lockStructure="1"/>
  <bookViews>
    <workbookView xWindow="28680" yWindow="-45" windowWidth="29040" windowHeight="15720" firstSheet="1" activeTab="1" xr2:uid="{00000000-000D-0000-FFFF-FFFF00000000}"/>
  </bookViews>
  <sheets>
    <sheet name="Arkusz1" sheetId="3" state="hidden" r:id="rId1"/>
    <sheet name="Formularz ofertowy" sheetId="2" r:id="rId2"/>
  </sheets>
  <definedNames>
    <definedName name="_xlnm.Print_Area" localSheetId="1">'Formularz ofertowy'!$A$1:$N$135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8" i="2" l="1"/>
  <c r="Q128" i="2" s="1"/>
  <c r="O123" i="2"/>
  <c r="Q123" i="2" s="1"/>
  <c r="Q120" i="2"/>
  <c r="O100" i="2"/>
  <c r="Q100" i="2" s="1"/>
  <c r="S96" i="2"/>
  <c r="S95" i="2"/>
  <c r="O95" i="2"/>
  <c r="R95" i="2" s="1"/>
  <c r="S94" i="2"/>
  <c r="O94" i="2"/>
  <c r="R94" i="2" s="1"/>
  <c r="S93" i="2"/>
  <c r="O93" i="2"/>
  <c r="R93" i="2" s="1"/>
  <c r="S92" i="2"/>
  <c r="O92" i="2"/>
  <c r="R92" i="2" s="1"/>
  <c r="S91" i="2"/>
  <c r="O91" i="2"/>
  <c r="R91" i="2" s="1"/>
  <c r="S90" i="2"/>
  <c r="O90" i="2"/>
  <c r="R90" i="2" s="1"/>
  <c r="S89" i="2"/>
  <c r="O89" i="2"/>
  <c r="R89" i="2" s="1"/>
  <c r="S88" i="2"/>
  <c r="O88" i="2"/>
  <c r="R88" i="2" s="1"/>
  <c r="S87" i="2"/>
  <c r="O87" i="2"/>
  <c r="R87" i="2" s="1"/>
  <c r="S86" i="2"/>
  <c r="O86" i="2"/>
  <c r="R86" i="2" s="1"/>
  <c r="S85" i="2"/>
  <c r="O85" i="2"/>
  <c r="R85" i="2" s="1"/>
  <c r="S84" i="2"/>
  <c r="O84" i="2"/>
  <c r="R84" i="2" s="1"/>
  <c r="S83" i="2"/>
  <c r="O83" i="2"/>
  <c r="R83" i="2" s="1"/>
  <c r="S82" i="2"/>
  <c r="O82" i="2"/>
  <c r="R82" i="2" s="1"/>
  <c r="S81" i="2"/>
  <c r="O81" i="2"/>
  <c r="R81" i="2" s="1"/>
  <c r="S80" i="2"/>
  <c r="O80" i="2"/>
  <c r="R80" i="2" s="1"/>
  <c r="S79" i="2"/>
  <c r="O79" i="2"/>
  <c r="R79" i="2" s="1"/>
  <c r="S78" i="2"/>
  <c r="O78" i="2"/>
  <c r="R78" i="2" s="1"/>
  <c r="S77" i="2"/>
  <c r="O77" i="2"/>
  <c r="R77" i="2" s="1"/>
  <c r="S76" i="2"/>
  <c r="O76" i="2"/>
  <c r="R76" i="2" s="1"/>
  <c r="S75" i="2"/>
  <c r="O75" i="2"/>
  <c r="R75" i="2" s="1"/>
  <c r="S74" i="2"/>
  <c r="O74" i="2"/>
  <c r="R74" i="2" s="1"/>
  <c r="S73" i="2"/>
  <c r="O73" i="2"/>
  <c r="R73" i="2" s="1"/>
  <c r="S72" i="2"/>
  <c r="O72" i="2"/>
  <c r="R72" i="2" s="1"/>
  <c r="S71" i="2"/>
  <c r="O71" i="2"/>
  <c r="R71" i="2" s="1"/>
  <c r="S70" i="2"/>
  <c r="O70" i="2"/>
  <c r="R70" i="2" s="1"/>
  <c r="S69" i="2"/>
  <c r="O69" i="2"/>
  <c r="R69" i="2" s="1"/>
  <c r="S68" i="2"/>
  <c r="O68" i="2"/>
  <c r="R68" i="2" s="1"/>
  <c r="S67" i="2"/>
  <c r="O67" i="2"/>
  <c r="R67" i="2" s="1"/>
  <c r="S66" i="2"/>
  <c r="O66" i="2"/>
  <c r="R66" i="2" s="1"/>
  <c r="S65" i="2"/>
  <c r="O65" i="2"/>
  <c r="R65" i="2" s="1"/>
  <c r="S64" i="2"/>
  <c r="O64" i="2"/>
  <c r="R64" i="2" s="1"/>
  <c r="S63" i="2"/>
  <c r="O63" i="2"/>
  <c r="R63" i="2" s="1"/>
  <c r="S62" i="2"/>
  <c r="O62" i="2"/>
  <c r="R62" i="2" s="1"/>
  <c r="S61" i="2"/>
  <c r="O61" i="2"/>
  <c r="R61" i="2" s="1"/>
  <c r="S60" i="2"/>
  <c r="O60" i="2"/>
  <c r="R60" i="2" s="1"/>
  <c r="S59" i="2"/>
  <c r="O59" i="2"/>
  <c r="R59" i="2" s="1"/>
  <c r="S58" i="2"/>
  <c r="O58" i="2"/>
  <c r="R58" i="2" s="1"/>
  <c r="S57" i="2"/>
  <c r="O57" i="2"/>
  <c r="R57" i="2" s="1"/>
  <c r="S56" i="2"/>
  <c r="O56" i="2"/>
  <c r="R56" i="2" s="1"/>
  <c r="S55" i="2"/>
  <c r="O55" i="2"/>
  <c r="R55" i="2" s="1"/>
  <c r="S52" i="2"/>
  <c r="O52" i="2"/>
  <c r="R52" i="2" s="1"/>
  <c r="S47" i="2"/>
  <c r="O47" i="2"/>
  <c r="R47" i="2" s="1"/>
  <c r="S42" i="2"/>
  <c r="O42" i="2"/>
  <c r="R42" i="2" s="1"/>
  <c r="S32" i="2"/>
  <c r="O32" i="2"/>
  <c r="R32" i="2" s="1"/>
  <c r="I95" i="2"/>
  <c r="I94" i="2"/>
  <c r="I93" i="2"/>
  <c r="K93" i="2" s="1"/>
  <c r="L93" i="2" s="1"/>
  <c r="K92" i="2"/>
  <c r="I92" i="2"/>
  <c r="I91" i="2"/>
  <c r="I90" i="2"/>
  <c r="K90" i="2" s="1"/>
  <c r="L90" i="2" s="1"/>
  <c r="I89" i="2"/>
  <c r="I88" i="2"/>
  <c r="K88" i="2" s="1"/>
  <c r="I87" i="2"/>
  <c r="K87" i="2" s="1"/>
  <c r="L87" i="2" s="1"/>
  <c r="I86" i="2"/>
  <c r="I85" i="2"/>
  <c r="K85" i="2" s="1"/>
  <c r="L85" i="2" s="1"/>
  <c r="I84" i="2"/>
  <c r="K84" i="2" s="1"/>
  <c r="L84" i="2" s="1"/>
  <c r="I83" i="2"/>
  <c r="I82" i="2"/>
  <c r="I81" i="2"/>
  <c r="K81" i="2" s="1"/>
  <c r="L81" i="2" s="1"/>
  <c r="I80" i="2"/>
  <c r="K80" i="2" s="1"/>
  <c r="I79" i="2"/>
  <c r="K79" i="2" s="1"/>
  <c r="L79" i="2" s="1"/>
  <c r="I78" i="2"/>
  <c r="I77" i="2"/>
  <c r="K77" i="2" s="1"/>
  <c r="L77" i="2" s="1"/>
  <c r="I76" i="2"/>
  <c r="K76" i="2" s="1"/>
  <c r="L76" i="2" s="1"/>
  <c r="I75" i="2"/>
  <c r="I74" i="2"/>
  <c r="I73" i="2"/>
  <c r="K73" i="2" s="1"/>
  <c r="L73" i="2" s="1"/>
  <c r="I72" i="2"/>
  <c r="K72" i="2" s="1"/>
  <c r="I71" i="2"/>
  <c r="K71" i="2" s="1"/>
  <c r="L71" i="2" s="1"/>
  <c r="I70" i="2"/>
  <c r="I69" i="2"/>
  <c r="K69" i="2" s="1"/>
  <c r="L69" i="2" s="1"/>
  <c r="I68" i="2"/>
  <c r="K68" i="2" s="1"/>
  <c r="L68" i="2" s="1"/>
  <c r="I67" i="2"/>
  <c r="K67" i="2" s="1"/>
  <c r="I66" i="2"/>
  <c r="K66" i="2" s="1"/>
  <c r="I65" i="2"/>
  <c r="K65" i="2" s="1"/>
  <c r="L65" i="2" s="1"/>
  <c r="I64" i="2"/>
  <c r="K64" i="2" s="1"/>
  <c r="I63" i="2"/>
  <c r="I62" i="2"/>
  <c r="I61" i="2"/>
  <c r="K61" i="2" s="1"/>
  <c r="L61" i="2" s="1"/>
  <c r="I60" i="2"/>
  <c r="K60" i="2" s="1"/>
  <c r="L60" i="2" s="1"/>
  <c r="I59" i="2"/>
  <c r="K59" i="2" s="1"/>
  <c r="I58" i="2"/>
  <c r="K58" i="2" s="1"/>
  <c r="L58" i="2" s="1"/>
  <c r="I57" i="2"/>
  <c r="K57" i="2" s="1"/>
  <c r="L57" i="2" s="1"/>
  <c r="I56" i="2"/>
  <c r="K56" i="2" s="1"/>
  <c r="I55" i="2"/>
  <c r="I52" i="2"/>
  <c r="I47" i="2"/>
  <c r="K47" i="2" s="1"/>
  <c r="L47" i="2" s="1"/>
  <c r="I42" i="2"/>
  <c r="K42" i="2" s="1"/>
  <c r="L42" i="2" s="1"/>
  <c r="I37" i="2"/>
  <c r="I32" i="2"/>
  <c r="K32" i="2" s="1"/>
  <c r="L32" i="2" s="1"/>
  <c r="L92" i="2" l="1"/>
  <c r="K91" i="2"/>
  <c r="L91" i="2" s="1"/>
  <c r="K83" i="2"/>
  <c r="L83" i="2" s="1"/>
  <c r="K82" i="2"/>
  <c r="L82" i="2" s="1"/>
  <c r="K75" i="2"/>
  <c r="L75" i="2" s="1"/>
  <c r="K74" i="2"/>
  <c r="L74" i="2" s="1"/>
  <c r="L67" i="2"/>
  <c r="L66" i="2"/>
  <c r="L59" i="2"/>
  <c r="K37" i="2"/>
  <c r="L37" i="2" s="1"/>
  <c r="R96" i="2"/>
  <c r="C96" i="2" s="1"/>
  <c r="C137" i="2" s="1"/>
  <c r="F97" i="2"/>
  <c r="Q134" i="2"/>
  <c r="C136" i="2" s="1"/>
  <c r="L72" i="2"/>
  <c r="K52" i="2"/>
  <c r="L52" i="2" s="1"/>
  <c r="K62" i="2"/>
  <c r="L62" i="2" s="1"/>
  <c r="K70" i="2"/>
  <c r="L70" i="2" s="1"/>
  <c r="K78" i="2"/>
  <c r="L78" i="2" s="1"/>
  <c r="K86" i="2"/>
  <c r="L86" i="2" s="1"/>
  <c r="K94" i="2"/>
  <c r="L94" i="2" s="1"/>
  <c r="K89" i="2"/>
  <c r="L89" i="2" s="1"/>
  <c r="L64" i="2"/>
  <c r="L88" i="2"/>
  <c r="K55" i="2"/>
  <c r="L55" i="2" s="1"/>
  <c r="K63" i="2"/>
  <c r="L63" i="2" s="1"/>
  <c r="K95" i="2"/>
  <c r="L95" i="2" s="1"/>
  <c r="L56" i="2"/>
  <c r="L80" i="2"/>
  <c r="F98" i="2" l="1"/>
  <c r="B26" i="2" s="1"/>
</calcChain>
</file>

<file path=xl/sharedStrings.xml><?xml version="1.0" encoding="utf-8"?>
<sst xmlns="http://schemas.openxmlformats.org/spreadsheetml/2006/main" count="298" uniqueCount="191">
  <si>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</si>
  <si>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</si>
  <si>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</si>
  <si>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</si>
  <si>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</si>
  <si>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</si>
  <si>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</si>
  <si>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</si>
  <si>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</si>
  <si>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</si>
  <si>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</si>
  <si>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</si>
  <si>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</si>
  <si>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</si>
  <si>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</si>
  <si>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</si>
  <si>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</si>
  <si>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</si>
  <si>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</si>
  <si>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</si>
  <si>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</si>
  <si>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</si>
  <si>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</si>
  <si>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</si>
  <si>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</si>
  <si>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</si>
  <si>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</si>
  <si>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</si>
  <si>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</si>
  <si>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23</t>
  </si>
  <si>
    <t>WPOD-BG</t>
  </si>
  <si>
    <t>Wycinanie podszytów i podrostów z pozostawieniem na powierzchni, bez znoszenia i układania w stosy (teren pagórkowaty, wzgórzowy i górski, stoki o nachyleniu pow. 23%)</t>
  </si>
  <si>
    <t xml:space="preserve"> 39</t>
  </si>
  <si>
    <t>ROZDR-PP</t>
  </si>
  <si>
    <t>Rozdrabnianie pozostałości drzewnych na całej powierzchni bez mieszania z glebą</t>
  </si>
  <si>
    <t xml:space="preserve"> 43</t>
  </si>
  <si>
    <t>ROZME-KRZ</t>
  </si>
  <si>
    <t>Mechaniczne rozdrabnianie krzewów, malin, jeżyn itp.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</si>
  <si>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</si>
  <si>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</si>
  <si>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</si>
  <si>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</si>
  <si>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</si>
  <si>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</si>
  <si>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</si>
  <si>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</si>
  <si>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</si>
  <si>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</si>
  <si>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</si>
  <si>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</si>
  <si>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</si>
  <si>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</si>
  <si>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</si>
  <si>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</si>
  <si>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</si>
  <si>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</si>
  <si>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</si>
  <si>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</si>
  <si>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</si>
  <si>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</si>
  <si>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</si>
  <si>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</si>
  <si>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</si>
  <si>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</si>
  <si>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</si>
  <si>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</si>
  <si>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</si>
  <si>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</si>
  <si>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</si>
  <si>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</si>
  <si>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</si>
  <si>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</si>
  <si>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</si>
  <si>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</si>
  <si>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</si>
  <si>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</si>
  <si>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</si>
  <si>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</si>
  <si>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</si>
  <si>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</si>
  <si>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</si>
  <si>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</si>
  <si>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</si>
  <si>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</si>
  <si>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</si>
  <si>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</si>
  <si>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</si>
  <si>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</si>
  <si>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</si>
  <si>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</si>
  <si>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</si>
  <si>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</si>
  <si>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</si>
  <si>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</si>
  <si>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</si>
  <si>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</si>
  <si>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</si>
  <si>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</si>
  <si>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</si>
  <si>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</si>
  <si>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</si>
  <si>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</si>
  <si>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</si>
  <si>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153</t>
  </si>
  <si>
    <t>KOR-NISZ</t>
  </si>
  <si>
    <t>Niszczenie kory po korowaniu pułapek</t>
  </si>
  <si>
    <t>161</t>
  </si>
  <si>
    <t>SZUK-OWA2</t>
  </si>
  <si>
    <t>Próbne poszukiwania owadów w ściole metodą dwóch drzew próbnych</t>
  </si>
  <si>
    <t>162</t>
  </si>
  <si>
    <t>ZW-ZRĘB</t>
  </si>
  <si>
    <t>Zwalczanie mechaniczne szkodników wtórnych poprzez zrębkowanie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</si>
  <si>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</si>
  <si>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</si>
  <si>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</si>
  <si>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</si>
  <si>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</si>
  <si>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</si>
  <si>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</si>
  <si>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</si>
  <si>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</si>
  <si>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</si>
  <si>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</si>
  <si>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</si>
  <si>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</si>
  <si>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</si>
  <si>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</si>
  <si>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</si>
  <si>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</si>
  <si>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</si>
  <si>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</si>
  <si>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</si>
  <si>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</si>
  <si>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</si>
  <si>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</si>
  <si>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</si>
  <si>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</si>
  <si>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</si>
  <si>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</si>
  <si>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</si>
  <si>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</si>
  <si>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</si>
  <si>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</si>
  <si>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</si>
  <si>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</si>
  <si>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</si>
  <si>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</si>
  <si>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</si>
  <si>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</si>
  <si>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</si>
  <si>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</si>
  <si>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</si>
  <si>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</si>
  <si>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</si>
  <si>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</si>
  <si>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</si>
  <si>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</si>
  <si>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</si>
  <si>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</si>
  <si>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</si>
  <si>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</si>
  <si>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</si>
  <si>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Lutówko w roku 2025''  składamy niniejszym ofertę na pakiet 2 tego zamówienia: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</si>
  <si>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</si>
  <si>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</si>
  <si>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</si>
  <si>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</si>
  <si>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</si>
  <si>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</si>
  <si>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 xml:space="preserve">3. Informujemy, że wybór oferty </t>
  </si>
  <si>
    <t>prowadzić do powstania u Zamawiającego obowiązku podatkowego zgodnie  z przepisami o podatku  od towarów i usług.</t>
  </si>
  <si>
    <t>Nazwa (rodzaj) towaru lub usługi, których dostawa lub świadczenie będzie prowadzić do powstania u Zamawiającego obowiązku podatkowego zgodnie z przepisami o podatku od towarów i usług (VAT):</t>
  </si>
  <si>
    <t xml:space="preserve">Wartość ww. towaru lub usługi objętego obowiązkiem podatkowym Zamawiającego bez kwoty podatku od towarów i usług (VAT) wynosi:
</t>
  </si>
  <si>
    <t>PLN</t>
  </si>
  <si>
    <t>Stawka podatku od towaru i usług (VAT), która zgodnie z naszą wiedzą będzie miała zastosowanie to</t>
  </si>
  <si>
    <t>%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</si>
  <si>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</si>
  <si>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</si>
  <si>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 xml:space="preserve">Uzasadnienie zastrzeżenia ww. informacji jako tajemnicy przedsiębiorstwa zostało załączone do naszej oferty. 
9. Wszelką korespondencję w sprawie niniejszego postępowania należy kierować na:
</t>
  </si>
  <si>
    <t>e-mail: ___________________________________________________________________</t>
  </si>
  <si>
    <t xml:space="preserve">12. Oświadczamy, że Wykonawca jest:
        </t>
  </si>
  <si>
    <t xml:space="preserve">13. Załącznikami do niniejszej oferty są:
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</si>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</sst>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2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0" fontId="13" fillId="0" borderId="0"/>
  </cellStyleXfs>
  <cellXfs count="8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vertical="top"/>
    </xf>
    <xf numFmtId="49" fontId="3" fillId="2" borderId="0" xfId="0" applyNumberFormat="1" applyFont="1" applyFill="1" applyAlignment="1">
      <alignment vertical="top"/>
    </xf>
    <xf numFmtId="49" fontId="6" fillId="2" borderId="0" xfId="0" applyNumberFormat="1" applyFont="1" applyFill="1" applyAlignment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4" fontId="11" fillId="2" borderId="0" xfId="1" applyNumberFormat="1" applyFont="1" applyFill="1" applyBorder="1" applyAlignment="1" applyProtection="1">
      <alignment vertical="center"/>
      <protection locked="0"/>
    </xf>
    <xf numFmtId="0" fontId="12" fillId="0" borderId="0" xfId="0" applyFont="1"/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Protection="1">
      <protection locked="0"/>
    </xf>
    <xf numFmtId="0" fontId="1" fillId="2" borderId="15" xfId="0" applyFont="1" applyFill="1" applyBorder="1" applyAlignment="1">
      <alignment horizontal="left" vertical="center"/>
    </xf>
    <xf numFmtId="0" fontId="5" fillId="2" borderId="0" xfId="0" applyFont="1" applyFill="1" applyAlignment="1">
      <alignment vertical="center" wrapText="1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0" fontId="13" fillId="0" borderId="0" xfId="2"/>
    <xf numFmtId="49" fontId="6" fillId="2" borderId="0" xfId="0" applyNumberFormat="1" applyFont="1" applyFill="1" applyAlignment="1" applyProtection="1">
      <alignment vertical="center"/>
    </xf>
    <xf numFmtId="0" fontId="1" fillId="2" borderId="0" xfId="0" applyFont="1" applyFill="1" applyAlignment="1" applyProtection="1">
      <alignment horizontal="left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 wrapText="1"/>
      <protection locked="0"/>
    </xf>
    <xf numFmtId="0" fontId="5" fillId="2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left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15" xfId="0" applyFont="1" applyFill="1" applyBorder="1" applyAlignment="1">
      <alignment horizontal="left" vertical="center"/>
    </xf>
    <xf numFmtId="0" fontId="5" fillId="2" borderId="15" xfId="0" applyFont="1" applyFill="1" applyBorder="1" applyAlignment="1" applyProtection="1">
      <alignment horizontal="center" vertical="top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1" fillId="4" borderId="11" xfId="0" applyFont="1" applyFill="1" applyBorder="1" applyAlignment="1" applyProtection="1">
      <alignment horizontal="center" vertical="center" wrapText="1"/>
      <protection locked="0"/>
    </xf>
    <xf numFmtId="0" fontId="1" fillId="4" borderId="12" xfId="0" applyFont="1" applyFill="1" applyBorder="1" applyAlignment="1" applyProtection="1">
      <alignment horizontal="center" vertical="center" wrapText="1"/>
      <protection locked="0"/>
    </xf>
    <xf numFmtId="0" fontId="1" fillId="4" borderId="13" xfId="0" applyFont="1" applyFill="1" applyBorder="1" applyAlignment="1" applyProtection="1">
      <alignment horizontal="center" vertical="center" wrapText="1"/>
      <protection locked="0"/>
    </xf>
    <xf numFmtId="49" fontId="6" fillId="4" borderId="6" xfId="0" applyNumberFormat="1" applyFont="1" applyFill="1" applyBorder="1" applyAlignment="1" applyProtection="1">
      <alignment horizontal="left"/>
      <protection locked="0"/>
    </xf>
    <xf numFmtId="49" fontId="6" fillId="4" borderId="7" xfId="0" applyNumberFormat="1" applyFont="1" applyFill="1" applyBorder="1" applyAlignment="1" applyProtection="1">
      <alignment horizontal="left"/>
      <protection locked="0"/>
    </xf>
    <xf numFmtId="49" fontId="6" fillId="4" borderId="8" xfId="0" applyNumberFormat="1" applyFont="1" applyFill="1" applyBorder="1" applyAlignment="1" applyProtection="1">
      <alignment horizontal="left"/>
      <protection locked="0"/>
    </xf>
    <xf numFmtId="49" fontId="6" fillId="4" borderId="11" xfId="0" applyNumberFormat="1" applyFont="1" applyFill="1" applyBorder="1" applyAlignment="1" applyProtection="1">
      <alignment horizontal="left"/>
      <protection locked="0"/>
    </xf>
    <xf numFmtId="49" fontId="6" fillId="4" borderId="12" xfId="0" applyNumberFormat="1" applyFont="1" applyFill="1" applyBorder="1" applyAlignment="1" applyProtection="1">
      <alignment horizontal="left"/>
      <protection locked="0"/>
    </xf>
    <xf numFmtId="49" fontId="6" fillId="4" borderId="13" xfId="0" applyNumberFormat="1" applyFont="1" applyFill="1" applyBorder="1" applyAlignment="1" applyProtection="1">
      <alignment horizontal="left"/>
      <protection locked="0"/>
    </xf>
    <xf numFmtId="49" fontId="6" fillId="2" borderId="14" xfId="0" applyNumberFormat="1" applyFont="1" applyFill="1" applyBorder="1" applyAlignment="1">
      <alignment horizontal="left"/>
    </xf>
    <xf numFmtId="49" fontId="6" fillId="2" borderId="16" xfId="0" applyNumberFormat="1" applyFont="1" applyFill="1" applyBorder="1" applyAlignment="1">
      <alignment horizontal="left"/>
    </xf>
    <xf numFmtId="49" fontId="6" fillId="4" borderId="15" xfId="0" applyNumberFormat="1" applyFont="1" applyFill="1" applyBorder="1" applyAlignment="1" applyProtection="1">
      <alignment horizontal="left"/>
      <protection locked="0"/>
    </xf>
    <xf numFmtId="0" fontId="5" fillId="2" borderId="17" xfId="0" applyFont="1" applyFill="1" applyBorder="1" applyAlignment="1" applyProtection="1">
      <alignment horizontal="left" vertical="top" wrapText="1"/>
      <protection locked="0"/>
    </xf>
    <xf numFmtId="0" fontId="5" fillId="2" borderId="18" xfId="0" applyFont="1" applyFill="1" applyBorder="1" applyAlignment="1" applyProtection="1">
      <alignment horizontal="left" vertical="top" wrapText="1"/>
      <protection locked="0"/>
    </xf>
    <xf numFmtId="0" fontId="5" fillId="2" borderId="19" xfId="0" applyFont="1" applyFill="1" applyBorder="1" applyAlignment="1" applyProtection="1">
      <alignment horizontal="left" vertical="top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 applyProtection="1">
      <alignment horizontal="center" vertical="center" wrapText="1"/>
      <protection locked="0"/>
    </xf>
    <xf numFmtId="0" fontId="5" fillId="5" borderId="19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>
      <alignment horizontal="left" wrapText="1"/>
    </xf>
    <xf numFmtId="0" fontId="5" fillId="2" borderId="18" xfId="0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left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top" wrapText="1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4" borderId="17" xfId="0" applyFont="1" applyFill="1" applyBorder="1" applyAlignment="1" applyProtection="1">
      <alignment horizontal="left" vertical="center" wrapText="1"/>
      <protection locked="0"/>
    </xf>
    <xf numFmtId="0" fontId="5" fillId="4" borderId="18" xfId="0" applyFont="1" applyFill="1" applyBorder="1" applyAlignment="1" applyProtection="1">
      <alignment horizontal="left" vertical="center" wrapText="1"/>
      <protection locked="0"/>
    </xf>
    <xf numFmtId="0" fontId="5" fillId="4" borderId="19" xfId="0" applyFont="1" applyFill="1" applyBorder="1" applyAlignment="1" applyProtection="1">
      <alignment horizontal="left" vertical="center" wrapText="1"/>
      <protection locked="0"/>
    </xf>
    <xf numFmtId="0" fontId="1" fillId="2" borderId="15" xfId="0" applyFont="1" applyFill="1" applyBorder="1" applyAlignment="1" applyProtection="1">
      <alignment horizontal="left" vertical="top" wrapText="1"/>
      <protection locked="0"/>
    </xf>
    <xf numFmtId="49" fontId="9" fillId="2" borderId="15" xfId="0" applyNumberFormat="1" applyFont="1" applyFill="1" applyBorder="1" applyAlignment="1" applyProtection="1">
      <alignment horizontal="center"/>
      <protection locked="0"/>
    </xf>
  </cellXfs>
  <cellStyles count="3">
    <cellStyle name="Normalny" xfId="0" builtinId="0"/>
    <cellStyle name="Normalny 2" xfId="2" xr:uid="{42FA87D9-32EC-4266-A17D-95889D1126B5}"/>
    <cellStyle name="Walutowy" xfId="1" builtinId="4"/>
  </cellStyles>
  <dxfs count="40">
    <dxf>
      <font>
        <color auto="1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965AA-9ED6-42FE-BCD9-09CE6693EE8E}">
  <dimension ref="C5:E11"/>
  <sheetViews>
    <sheetView workbookViewId="0">
      <selection activeCell="C16" sqref="C16"/>
    </sheetView>
  </sheetViews>
  <sheetFormatPr defaultColWidth="9.109375" defaultRowHeight="13.2" x14ac:dyDescent="0.25"/>
  <cols>
    <col min="1" max="4" width="9.109375" style="23"/>
    <col min="5" max="5" width="53.109375" style="23" bestFit="1" customWidth="1"/>
    <col min="6" max="16384" width="9.109375" style="23"/>
  </cols>
  <sheetData>
    <row r="5" spans="3:5" x14ac:dyDescent="0.25">
      <c r="C5" s="23" t="s">
        <v>182</v>
      </c>
      <c r="E5" s="23" t="s">
        <v>183</v>
      </c>
    </row>
    <row r="6" spans="3:5" x14ac:dyDescent="0.25">
      <c r="C6" s="23" t="s">
        <v>184</v>
      </c>
      <c r="E6" s="23" t="s">
        <v>185</v>
      </c>
    </row>
    <row r="7" spans="3:5" x14ac:dyDescent="0.25">
      <c r="E7" s="23" t="s">
        <v>186</v>
      </c>
    </row>
    <row r="8" spans="3:5" x14ac:dyDescent="0.25">
      <c r="E8" s="23" t="s">
        <v>187</v>
      </c>
    </row>
    <row r="9" spans="3:5" x14ac:dyDescent="0.25">
      <c r="E9" s="23" t="s">
        <v>188</v>
      </c>
    </row>
    <row r="10" spans="3:5" x14ac:dyDescent="0.25">
      <c r="E10" s="23" t="s">
        <v>189</v>
      </c>
    </row>
    <row r="11" spans="3:5" x14ac:dyDescent="0.25">
      <c r="E11" s="23" t="s">
        <v>190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38"/>
  <sheetViews>
    <sheetView tabSelected="1" topLeftCell="A78" workbookViewId="0">
      <selection activeCell="B131" sqref="B131:M131"/>
    </sheetView>
  </sheetViews>
  <sheetFormatPr defaultColWidth="0" defaultRowHeight="13.2" zeroHeight="1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1.88671875" customWidth="1"/>
    <col min="15" max="15" width="17.6640625" customWidth="1"/>
    <col min="16" max="16" width="0.109375" customWidth="1"/>
    <col min="17" max="18" width="8.88671875" hidden="1" customWidth="1"/>
    <col min="19" max="19" width="7" hidden="1" customWidth="1"/>
    <col min="20" max="16384" width="8.88671875" hidden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160</v>
      </c>
      <c r="J2" s="11"/>
      <c r="K2" s="11"/>
      <c r="L2" s="11"/>
      <c r="M2" s="11"/>
      <c r="N2" s="11"/>
      <c r="O2" s="11"/>
    </row>
    <row r="3" spans="2:15" s="1" customFormat="1" ht="28.95" customHeight="1" x14ac:dyDescent="0.2">
      <c r="B3" s="35"/>
      <c r="C3" s="36"/>
      <c r="D3" s="36"/>
      <c r="E3" s="37"/>
    </row>
    <row r="4" spans="2:15" s="1" customFormat="1" ht="2.7" customHeight="1" x14ac:dyDescent="0.2">
      <c r="B4" s="38"/>
      <c r="C4" s="39"/>
      <c r="D4" s="39"/>
      <c r="E4" s="40"/>
    </row>
    <row r="5" spans="2:15" s="1" customFormat="1" ht="28.95" customHeight="1" x14ac:dyDescent="0.2">
      <c r="B5" s="38"/>
      <c r="C5" s="39"/>
      <c r="D5" s="39"/>
      <c r="E5" s="40"/>
    </row>
    <row r="6" spans="2:15" s="1" customFormat="1" ht="2.7" customHeight="1" x14ac:dyDescent="0.2">
      <c r="B6" s="38"/>
      <c r="C6" s="39"/>
      <c r="D6" s="39"/>
      <c r="E6" s="40"/>
    </row>
    <row r="7" spans="2:15" s="1" customFormat="1" ht="28.95" customHeight="1" x14ac:dyDescent="0.2">
      <c r="B7" s="38"/>
      <c r="C7" s="39"/>
      <c r="D7" s="39"/>
      <c r="E7" s="40"/>
    </row>
    <row r="8" spans="2:15" s="1" customFormat="1" ht="5.25" customHeight="1" x14ac:dyDescent="0.2">
      <c r="B8" s="41"/>
      <c r="C8" s="42"/>
      <c r="D8" s="42"/>
      <c r="E8" s="43"/>
    </row>
    <row r="9" spans="2:15" s="1" customFormat="1" ht="4.2" customHeight="1" x14ac:dyDescent="0.2"/>
    <row r="10" spans="2:15" s="1" customFormat="1" ht="15.6" customHeight="1" x14ac:dyDescent="0.2">
      <c r="B10" s="12" t="s">
        <v>145</v>
      </c>
      <c r="C10" s="12"/>
      <c r="D10" s="12"/>
      <c r="G10" s="44"/>
      <c r="H10" s="45"/>
      <c r="I10" s="46"/>
      <c r="J10" s="50" t="s">
        <v>168</v>
      </c>
      <c r="K10" s="52"/>
      <c r="L10" s="52"/>
    </row>
    <row r="11" spans="2:15" s="1" customFormat="1" ht="12.45" customHeight="1" x14ac:dyDescent="0.2">
      <c r="B11" s="12"/>
      <c r="C11" s="12"/>
      <c r="D11" s="12"/>
      <c r="G11" s="47"/>
      <c r="H11" s="48"/>
      <c r="I11" s="49"/>
      <c r="J11" s="51"/>
      <c r="K11" s="52"/>
      <c r="L11" s="52"/>
      <c r="M11" s="24"/>
      <c r="N11" s="24"/>
    </row>
    <row r="12" spans="2:15" s="1" customFormat="1" ht="7.95" customHeight="1" x14ac:dyDescent="0.2">
      <c r="G12" s="13"/>
      <c r="H12" s="13"/>
      <c r="I12" s="13"/>
      <c r="J12" s="24"/>
      <c r="K12" s="24"/>
      <c r="L12" s="24"/>
      <c r="M12" s="24"/>
      <c r="N12" s="24"/>
      <c r="O12" s="25"/>
    </row>
    <row r="13" spans="2:15" s="1" customFormat="1" ht="20.25" customHeight="1" x14ac:dyDescent="0.2">
      <c r="J13" s="25"/>
      <c r="K13" s="25"/>
      <c r="L13" s="25"/>
      <c r="M13" s="25"/>
      <c r="N13" s="25"/>
      <c r="O13" s="25"/>
    </row>
    <row r="14" spans="2:15" s="1" customFormat="1" ht="24" customHeight="1" x14ac:dyDescent="0.2">
      <c r="E14" s="56" t="s">
        <v>161</v>
      </c>
      <c r="F14" s="56"/>
      <c r="G14" s="56"/>
      <c r="J14" s="25"/>
      <c r="K14" s="25"/>
      <c r="L14" s="25"/>
      <c r="M14" s="25"/>
      <c r="N14" s="25"/>
      <c r="O14" s="25"/>
    </row>
    <row r="15" spans="2:15" s="1" customFormat="1" ht="43.2" customHeight="1" x14ac:dyDescent="0.2">
      <c r="J15" s="25"/>
      <c r="K15" s="25"/>
      <c r="L15" s="25"/>
      <c r="M15" s="25"/>
      <c r="N15" s="25"/>
      <c r="O15" s="25"/>
    </row>
    <row r="16" spans="2:15" s="1" customFormat="1" ht="20.7" customHeight="1" x14ac:dyDescent="0.2">
      <c r="B16" s="60" t="s">
        <v>146</v>
      </c>
      <c r="C16" s="60"/>
      <c r="D16" s="60"/>
      <c r="E16" s="60"/>
      <c r="F16" s="60"/>
      <c r="G16" s="60"/>
      <c r="H16" s="60"/>
      <c r="I16" s="60"/>
      <c r="J16" s="25"/>
      <c r="K16" s="25"/>
      <c r="L16" s="25"/>
      <c r="M16" s="25"/>
      <c r="N16" s="25"/>
      <c r="O16" s="25"/>
    </row>
    <row r="17" spans="2:19" s="1" customFormat="1" ht="2.7" customHeight="1" x14ac:dyDescent="0.2"/>
    <row r="18" spans="2:19" s="1" customFormat="1" ht="20.7" customHeight="1" x14ac:dyDescent="0.2">
      <c r="B18" s="60" t="s">
        <v>147</v>
      </c>
      <c r="C18" s="60"/>
      <c r="D18" s="60"/>
      <c r="E18" s="60"/>
      <c r="F18" s="60"/>
      <c r="G18" s="60"/>
      <c r="H18" s="60"/>
      <c r="I18" s="60"/>
    </row>
    <row r="19" spans="2:19" s="1" customFormat="1" ht="2.7" customHeight="1" x14ac:dyDescent="0.2"/>
    <row r="20" spans="2:19" s="1" customFormat="1" ht="20.7" customHeight="1" x14ac:dyDescent="0.2">
      <c r="B20" s="60" t="s">
        <v>148</v>
      </c>
      <c r="C20" s="60"/>
      <c r="D20" s="60"/>
      <c r="E20" s="60"/>
      <c r="F20" s="60"/>
      <c r="G20" s="60"/>
      <c r="H20" s="60"/>
      <c r="I20" s="60"/>
    </row>
    <row r="21" spans="2:19" s="1" customFormat="1" ht="2.7" customHeight="1" x14ac:dyDescent="0.2"/>
    <row r="22" spans="2:19" s="1" customFormat="1" ht="20.7" customHeight="1" x14ac:dyDescent="0.2">
      <c r="B22" s="60" t="s">
        <v>149</v>
      </c>
      <c r="C22" s="60"/>
      <c r="D22" s="60"/>
      <c r="E22" s="60"/>
      <c r="F22" s="60"/>
      <c r="G22" s="60"/>
      <c r="H22" s="60"/>
      <c r="I22" s="60"/>
    </row>
    <row r="23" spans="2:19" s="1" customFormat="1" ht="34.65" customHeight="1" x14ac:dyDescent="0.2"/>
    <row r="24" spans="2:19" s="1" customFormat="1" ht="50.1" customHeight="1" x14ac:dyDescent="0.2">
      <c r="B24" s="61" t="s">
        <v>162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</row>
    <row r="25" spans="2:19" s="1" customFormat="1" ht="2.7" customHeight="1" x14ac:dyDescent="0.2"/>
    <row r="26" spans="2:19" s="1" customFormat="1" ht="50.1" customHeight="1" x14ac:dyDescent="0.2">
      <c r="B26" s="62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</row>
    <row r="27" spans="2:19" s="1" customFormat="1" ht="28.95" customHeight="1" x14ac:dyDescent="0.2"/>
    <row r="28" spans="2:19" s="1" customFormat="1" ht="3.15" customHeight="1" x14ac:dyDescent="0.2"/>
    <row r="29" spans="2:19" s="1" customFormat="1" ht="18.149999999999999" customHeight="1" x14ac:dyDescent="0.2">
      <c r="B29" s="60" t="s">
        <v>150</v>
      </c>
      <c r="C29" s="60"/>
      <c r="D29" s="60"/>
      <c r="E29" s="60"/>
      <c r="F29" s="60"/>
      <c r="G29" s="60"/>
      <c r="H29" s="60"/>
      <c r="I29" s="60"/>
      <c r="J29" s="60"/>
      <c r="K29" s="60"/>
    </row>
    <row r="30" spans="2:19" s="1" customFormat="1" ht="5.25" customHeight="1" x14ac:dyDescent="0.2"/>
    <row r="31" spans="2:19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64" t="s">
        <v>10</v>
      </c>
      <c r="M31" s="64"/>
    </row>
    <row r="32" spans="2:19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1614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1">
        <f>ROUND(I32+ K32,2)</f>
        <v>0</v>
      </c>
      <c r="M32" s="32"/>
      <c r="O32" s="14" t="str">
        <f t="shared" ref="O32" si="0">IF(AND(G32&gt;0,OR(ISBLANK(H32),H32=0)),"podaj stawkę!",IF(AND(ISBLANK(G32),H32&gt;0),"usuń stawkę",""))</f>
        <v>podaj stawkę!</v>
      </c>
      <c r="R32" s="15">
        <f t="shared" ref="R32" si="1">IF(O32&lt;&gt;"",1,0)</f>
        <v>1</v>
      </c>
      <c r="S32" s="1">
        <f t="shared" ref="S32" si="2">IF(J32="",1,0)</f>
        <v>0</v>
      </c>
    </row>
    <row r="33" spans="2:19" s="1" customFormat="1" ht="3.15" customHeight="1" x14ac:dyDescent="0.2"/>
    <row r="34" spans="2:19" s="1" customFormat="1" ht="18.149999999999999" customHeight="1" x14ac:dyDescent="0.2">
      <c r="B34" s="60" t="s">
        <v>151</v>
      </c>
      <c r="C34" s="60"/>
      <c r="D34" s="60"/>
      <c r="E34" s="60"/>
      <c r="F34" s="60"/>
      <c r="G34" s="60"/>
      <c r="H34" s="60"/>
      <c r="I34" s="60"/>
      <c r="J34" s="60"/>
      <c r="K34" s="60"/>
    </row>
    <row r="35" spans="2:19" s="1" customFormat="1" ht="5.25" customHeight="1" x14ac:dyDescent="0.2"/>
    <row r="36" spans="2:19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64" t="s">
        <v>10</v>
      </c>
      <c r="M36" s="64"/>
    </row>
    <row r="37" spans="2:19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3319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1">
        <f>ROUND(I37+ K37,2)</f>
        <v>0</v>
      </c>
      <c r="M37" s="32"/>
    </row>
    <row r="38" spans="2:19" s="1" customFormat="1" ht="3.15" customHeight="1" x14ac:dyDescent="0.2"/>
    <row r="39" spans="2:19" s="1" customFormat="1" ht="18.149999999999999" customHeight="1" x14ac:dyDescent="0.2">
      <c r="B39" s="60" t="s">
        <v>152</v>
      </c>
      <c r="C39" s="60"/>
      <c r="D39" s="60"/>
      <c r="E39" s="60"/>
      <c r="F39" s="60"/>
      <c r="G39" s="60"/>
      <c r="H39" s="60"/>
      <c r="I39" s="60"/>
      <c r="J39" s="60"/>
      <c r="K39" s="60"/>
    </row>
    <row r="40" spans="2:19" s="1" customFormat="1" ht="5.25" customHeight="1" x14ac:dyDescent="0.2"/>
    <row r="41" spans="2:19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64" t="s">
        <v>10</v>
      </c>
      <c r="M41" s="64"/>
    </row>
    <row r="42" spans="2:19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8333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1">
        <f>ROUND(I42+ K42,2)</f>
        <v>0</v>
      </c>
      <c r="M42" s="32"/>
      <c r="O42" s="14" t="str">
        <f t="shared" ref="O42" si="3">IF(AND(G42&gt;0,OR(ISBLANK(H42),H42=0)),"podaj stawkę!",IF(AND(ISBLANK(G42),H42&gt;0),"usuń stawkę",""))</f>
        <v>podaj stawkę!</v>
      </c>
      <c r="R42" s="15">
        <f t="shared" ref="R42" si="4">IF(O42&lt;&gt;"",1,0)</f>
        <v>1</v>
      </c>
      <c r="S42" s="1">
        <f t="shared" ref="S42" si="5">IF(J42="",1,0)</f>
        <v>0</v>
      </c>
    </row>
    <row r="43" spans="2:19" s="1" customFormat="1" ht="3.15" customHeight="1" x14ac:dyDescent="0.2"/>
    <row r="44" spans="2:19" s="1" customFormat="1" ht="18.149999999999999" customHeight="1" x14ac:dyDescent="0.2">
      <c r="B44" s="60" t="s">
        <v>153</v>
      </c>
      <c r="C44" s="60"/>
      <c r="D44" s="60"/>
      <c r="E44" s="60"/>
      <c r="F44" s="60"/>
      <c r="G44" s="60"/>
      <c r="H44" s="60"/>
      <c r="I44" s="60"/>
      <c r="J44" s="60"/>
      <c r="K44" s="60"/>
    </row>
    <row r="45" spans="2:19" s="1" customFormat="1" ht="5.25" customHeight="1" x14ac:dyDescent="0.2"/>
    <row r="46" spans="2:19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64" t="s">
        <v>10</v>
      </c>
      <c r="M46" s="64"/>
    </row>
    <row r="47" spans="2:19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1514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1">
        <f>ROUND(I47+ K47,2)</f>
        <v>0</v>
      </c>
      <c r="M47" s="32"/>
      <c r="O47" s="14" t="str">
        <f t="shared" ref="O47" si="6">IF(AND(G47&gt;0,OR(ISBLANK(H47),H47=0)),"podaj stawkę!",IF(AND(ISBLANK(G47),H47&gt;0),"usuń stawkę",""))</f>
        <v>podaj stawkę!</v>
      </c>
      <c r="R47" s="15">
        <f t="shared" ref="R47" si="7">IF(O47&lt;&gt;"",1,0)</f>
        <v>1</v>
      </c>
      <c r="S47" s="1">
        <f t="shared" ref="S47" si="8">IF(J47="",1,0)</f>
        <v>0</v>
      </c>
    </row>
    <row r="48" spans="2:19" s="1" customFormat="1" ht="3.15" customHeight="1" x14ac:dyDescent="0.2"/>
    <row r="49" spans="2:19" s="1" customFormat="1" ht="18.149999999999999" customHeight="1" x14ac:dyDescent="0.2">
      <c r="B49" s="60" t="s">
        <v>154</v>
      </c>
      <c r="C49" s="60"/>
      <c r="D49" s="60"/>
      <c r="E49" s="60"/>
      <c r="F49" s="60"/>
      <c r="G49" s="60"/>
      <c r="H49" s="60"/>
      <c r="I49" s="60"/>
      <c r="J49" s="60"/>
      <c r="K49" s="60"/>
    </row>
    <row r="50" spans="2:19" s="1" customFormat="1" ht="5.25" customHeight="1" x14ac:dyDescent="0.2"/>
    <row r="51" spans="2:19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64" t="s">
        <v>10</v>
      </c>
      <c r="M51" s="64"/>
    </row>
    <row r="52" spans="2:19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3430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1">
        <f>ROUND(I52+ K52,2)</f>
        <v>0</v>
      </c>
      <c r="M52" s="32"/>
      <c r="O52" s="14" t="str">
        <f t="shared" ref="O52" si="9">IF(AND(G52&gt;0,OR(ISBLANK(H52),H52=0)),"podaj stawkę!",IF(AND(ISBLANK(G52),H52&gt;0),"usuń stawkę",""))</f>
        <v>podaj stawkę!</v>
      </c>
      <c r="R52" s="15">
        <f t="shared" ref="R52" si="10">IF(O52&lt;&gt;"",1,0)</f>
        <v>1</v>
      </c>
      <c r="S52" s="1">
        <f t="shared" ref="S52" si="11">IF(J52="",1,0)</f>
        <v>0</v>
      </c>
    </row>
    <row r="53" spans="2:19" s="1" customFormat="1" ht="9" customHeight="1" x14ac:dyDescent="0.2"/>
    <row r="54" spans="2:19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64" t="s">
        <v>10</v>
      </c>
      <c r="M54" s="64"/>
    </row>
    <row r="55" spans="2:19" s="1" customFormat="1" ht="28.9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300</v>
      </c>
      <c r="H55" s="10">
        <v>0</v>
      </c>
      <c r="I55" s="9">
        <f t="shared" ref="I55:I95" si="12">ROUND(G55* H55,2)</f>
        <v>0</v>
      </c>
      <c r="J55" s="5">
        <v>8</v>
      </c>
      <c r="K55" s="9">
        <f t="shared" ref="K55:K95" si="13">ROUND(I55* J55/100,2)</f>
        <v>0</v>
      </c>
      <c r="L55" s="31">
        <f t="shared" ref="L55:L95" si="14">ROUND(I55+ K55,2)</f>
        <v>0</v>
      </c>
      <c r="M55" s="32"/>
      <c r="O55" s="14" t="str">
        <f t="shared" ref="O55:O95" si="15">IF(AND(G55&gt;0,OR(ISBLANK(H55),H55=0)),"podaj stawkę!",IF(AND(ISBLANK(G55),H55&gt;0),"usuń stawkę",""))</f>
        <v>podaj stawkę!</v>
      </c>
      <c r="R55" s="15">
        <f t="shared" ref="R55:R95" si="16">IF(O55&lt;&gt;"",1,0)</f>
        <v>1</v>
      </c>
      <c r="S55" s="1">
        <f t="shared" ref="S55:S95" si="17">IF(J55="",1,0)</f>
        <v>0</v>
      </c>
    </row>
    <row r="56" spans="2:19" s="1" customFormat="1" ht="28.9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30</v>
      </c>
      <c r="H56" s="10">
        <v>0</v>
      </c>
      <c r="I56" s="9">
        <f t="shared" si="12"/>
        <v>0</v>
      </c>
      <c r="J56" s="5">
        <v>8</v>
      </c>
      <c r="K56" s="9">
        <f t="shared" si="13"/>
        <v>0</v>
      </c>
      <c r="L56" s="31">
        <f t="shared" si="14"/>
        <v>0</v>
      </c>
      <c r="M56" s="32"/>
      <c r="O56" s="14" t="str">
        <f t="shared" si="15"/>
        <v>podaj stawkę!</v>
      </c>
      <c r="R56" s="15">
        <f t="shared" si="16"/>
        <v>1</v>
      </c>
      <c r="S56" s="1">
        <f t="shared" si="17"/>
        <v>0</v>
      </c>
    </row>
    <row r="57" spans="2:19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80</v>
      </c>
      <c r="H57" s="10">
        <v>0</v>
      </c>
      <c r="I57" s="9">
        <f t="shared" si="12"/>
        <v>0</v>
      </c>
      <c r="J57" s="5">
        <v>8</v>
      </c>
      <c r="K57" s="9">
        <f t="shared" si="13"/>
        <v>0</v>
      </c>
      <c r="L57" s="31">
        <f t="shared" si="14"/>
        <v>0</v>
      </c>
      <c r="M57" s="32"/>
      <c r="O57" s="14" t="str">
        <f t="shared" si="15"/>
        <v>podaj stawkę!</v>
      </c>
      <c r="R57" s="15">
        <f t="shared" si="16"/>
        <v>1</v>
      </c>
      <c r="S57" s="1">
        <f t="shared" si="17"/>
        <v>0</v>
      </c>
    </row>
    <row r="58" spans="2:19" s="1" customFormat="1" ht="38.8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12.61</v>
      </c>
      <c r="H58" s="10">
        <v>0</v>
      </c>
      <c r="I58" s="9">
        <f t="shared" si="12"/>
        <v>0</v>
      </c>
      <c r="J58" s="5">
        <v>8</v>
      </c>
      <c r="K58" s="9">
        <f t="shared" si="13"/>
        <v>0</v>
      </c>
      <c r="L58" s="31">
        <f t="shared" si="14"/>
        <v>0</v>
      </c>
      <c r="M58" s="32"/>
      <c r="O58" s="14" t="str">
        <f t="shared" si="15"/>
        <v>podaj stawkę!</v>
      </c>
      <c r="R58" s="15">
        <f t="shared" si="16"/>
        <v>1</v>
      </c>
      <c r="S58" s="1">
        <f t="shared" si="17"/>
        <v>0</v>
      </c>
    </row>
    <row r="59" spans="2:19" s="1" customFormat="1" ht="49.2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1.17</v>
      </c>
      <c r="H59" s="10">
        <v>0</v>
      </c>
      <c r="I59" s="9">
        <f t="shared" si="12"/>
        <v>0</v>
      </c>
      <c r="J59" s="5">
        <v>8</v>
      </c>
      <c r="K59" s="9">
        <f t="shared" si="13"/>
        <v>0</v>
      </c>
      <c r="L59" s="31">
        <f t="shared" si="14"/>
        <v>0</v>
      </c>
      <c r="M59" s="32"/>
      <c r="O59" s="14" t="str">
        <f t="shared" si="15"/>
        <v>podaj stawkę!</v>
      </c>
      <c r="R59" s="15">
        <f t="shared" si="16"/>
        <v>1</v>
      </c>
      <c r="S59" s="1">
        <f t="shared" si="17"/>
        <v>0</v>
      </c>
    </row>
    <row r="60" spans="2:19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5.25</v>
      </c>
      <c r="H60" s="10">
        <v>0</v>
      </c>
      <c r="I60" s="9">
        <f t="shared" si="12"/>
        <v>0</v>
      </c>
      <c r="J60" s="5">
        <v>8</v>
      </c>
      <c r="K60" s="9">
        <f t="shared" si="13"/>
        <v>0</v>
      </c>
      <c r="L60" s="31">
        <f t="shared" si="14"/>
        <v>0</v>
      </c>
      <c r="M60" s="32"/>
      <c r="O60" s="14" t="str">
        <f t="shared" si="15"/>
        <v>podaj stawkę!</v>
      </c>
      <c r="R60" s="15">
        <f t="shared" si="16"/>
        <v>1</v>
      </c>
      <c r="S60" s="1">
        <f t="shared" si="17"/>
        <v>0</v>
      </c>
    </row>
    <row r="61" spans="2:19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2.95</v>
      </c>
      <c r="H61" s="10">
        <v>0</v>
      </c>
      <c r="I61" s="9">
        <f t="shared" si="12"/>
        <v>0</v>
      </c>
      <c r="J61" s="5">
        <v>8</v>
      </c>
      <c r="K61" s="9">
        <f t="shared" si="13"/>
        <v>0</v>
      </c>
      <c r="L61" s="31">
        <f t="shared" si="14"/>
        <v>0</v>
      </c>
      <c r="M61" s="32"/>
      <c r="O61" s="14" t="str">
        <f t="shared" si="15"/>
        <v>podaj stawkę!</v>
      </c>
      <c r="R61" s="15">
        <f t="shared" si="16"/>
        <v>1</v>
      </c>
      <c r="S61" s="1">
        <f t="shared" si="17"/>
        <v>0</v>
      </c>
    </row>
    <row r="62" spans="2:19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9.8000000000000007</v>
      </c>
      <c r="H62" s="10">
        <v>0</v>
      </c>
      <c r="I62" s="9">
        <f t="shared" si="12"/>
        <v>0</v>
      </c>
      <c r="J62" s="5">
        <v>8</v>
      </c>
      <c r="K62" s="9">
        <f t="shared" si="13"/>
        <v>0</v>
      </c>
      <c r="L62" s="31">
        <f t="shared" si="14"/>
        <v>0</v>
      </c>
      <c r="M62" s="32"/>
      <c r="O62" s="14" t="str">
        <f t="shared" si="15"/>
        <v>podaj stawkę!</v>
      </c>
      <c r="R62" s="15">
        <f t="shared" si="16"/>
        <v>1</v>
      </c>
      <c r="S62" s="1">
        <f t="shared" si="17"/>
        <v>0</v>
      </c>
    </row>
    <row r="63" spans="2:19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1.8</v>
      </c>
      <c r="H63" s="10">
        <v>0</v>
      </c>
      <c r="I63" s="9">
        <f t="shared" si="12"/>
        <v>0</v>
      </c>
      <c r="J63" s="5">
        <v>8</v>
      </c>
      <c r="K63" s="9">
        <f t="shared" si="13"/>
        <v>0</v>
      </c>
      <c r="L63" s="31">
        <f t="shared" si="14"/>
        <v>0</v>
      </c>
      <c r="M63" s="32"/>
      <c r="O63" s="14" t="str">
        <f t="shared" si="15"/>
        <v>podaj stawkę!</v>
      </c>
      <c r="R63" s="15">
        <f t="shared" si="16"/>
        <v>1</v>
      </c>
      <c r="S63" s="1">
        <f t="shared" si="17"/>
        <v>0</v>
      </c>
    </row>
    <row r="64" spans="2:19" s="1" customFormat="1" ht="28.9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85.69</v>
      </c>
      <c r="H64" s="10">
        <v>0</v>
      </c>
      <c r="I64" s="9">
        <f t="shared" si="12"/>
        <v>0</v>
      </c>
      <c r="J64" s="5">
        <v>8</v>
      </c>
      <c r="K64" s="9">
        <f t="shared" si="13"/>
        <v>0</v>
      </c>
      <c r="L64" s="31">
        <f t="shared" si="14"/>
        <v>0</v>
      </c>
      <c r="M64" s="32"/>
      <c r="O64" s="14" t="str">
        <f t="shared" si="15"/>
        <v>podaj stawkę!</v>
      </c>
      <c r="R64" s="15">
        <f t="shared" si="16"/>
        <v>1</v>
      </c>
      <c r="S64" s="1">
        <f t="shared" si="17"/>
        <v>0</v>
      </c>
    </row>
    <row r="65" spans="2:19" s="1" customFormat="1" ht="28.9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48</v>
      </c>
      <c r="G65" s="8">
        <v>198.18</v>
      </c>
      <c r="H65" s="10">
        <v>0</v>
      </c>
      <c r="I65" s="9">
        <f t="shared" si="12"/>
        <v>0</v>
      </c>
      <c r="J65" s="5">
        <v>8</v>
      </c>
      <c r="K65" s="9">
        <f t="shared" si="13"/>
        <v>0</v>
      </c>
      <c r="L65" s="31">
        <f t="shared" si="14"/>
        <v>0</v>
      </c>
      <c r="M65" s="32"/>
      <c r="O65" s="14" t="str">
        <f t="shared" si="15"/>
        <v>podaj stawkę!</v>
      </c>
      <c r="R65" s="15">
        <f t="shared" si="16"/>
        <v>1</v>
      </c>
      <c r="S65" s="1">
        <f t="shared" si="17"/>
        <v>0</v>
      </c>
    </row>
    <row r="66" spans="2:19" s="1" customFormat="1" ht="28.9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48</v>
      </c>
      <c r="G66" s="8">
        <v>17.91</v>
      </c>
      <c r="H66" s="10">
        <v>0</v>
      </c>
      <c r="I66" s="9">
        <f t="shared" si="12"/>
        <v>0</v>
      </c>
      <c r="J66" s="5">
        <v>8</v>
      </c>
      <c r="K66" s="9">
        <f t="shared" si="13"/>
        <v>0</v>
      </c>
      <c r="L66" s="31">
        <f t="shared" si="14"/>
        <v>0</v>
      </c>
      <c r="M66" s="32"/>
      <c r="O66" s="14" t="str">
        <f t="shared" si="15"/>
        <v>podaj stawkę!</v>
      </c>
      <c r="R66" s="15">
        <f t="shared" si="16"/>
        <v>1</v>
      </c>
      <c r="S66" s="1">
        <f t="shared" si="17"/>
        <v>0</v>
      </c>
    </row>
    <row r="67" spans="2:19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65</v>
      </c>
      <c r="H67" s="10">
        <v>0</v>
      </c>
      <c r="I67" s="9">
        <f t="shared" si="12"/>
        <v>0</v>
      </c>
      <c r="J67" s="5">
        <v>8</v>
      </c>
      <c r="K67" s="9">
        <f t="shared" si="13"/>
        <v>0</v>
      </c>
      <c r="L67" s="31">
        <f t="shared" si="14"/>
        <v>0</v>
      </c>
      <c r="M67" s="32"/>
      <c r="O67" s="14" t="str">
        <f t="shared" si="15"/>
        <v>podaj stawkę!</v>
      </c>
      <c r="R67" s="15">
        <f t="shared" si="16"/>
        <v>1</v>
      </c>
      <c r="S67" s="1">
        <f t="shared" si="17"/>
        <v>0</v>
      </c>
    </row>
    <row r="68" spans="2:19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41</v>
      </c>
      <c r="G68" s="8">
        <v>230.97</v>
      </c>
      <c r="H68" s="10">
        <v>0</v>
      </c>
      <c r="I68" s="9">
        <f t="shared" si="12"/>
        <v>0</v>
      </c>
      <c r="J68" s="5">
        <v>8</v>
      </c>
      <c r="K68" s="9">
        <f t="shared" si="13"/>
        <v>0</v>
      </c>
      <c r="L68" s="31">
        <f t="shared" si="14"/>
        <v>0</v>
      </c>
      <c r="M68" s="32"/>
      <c r="O68" s="14" t="str">
        <f t="shared" si="15"/>
        <v>podaj stawkę!</v>
      </c>
      <c r="R68" s="15">
        <f t="shared" si="16"/>
        <v>1</v>
      </c>
      <c r="S68" s="1">
        <f t="shared" si="17"/>
        <v>0</v>
      </c>
    </row>
    <row r="69" spans="2:19" s="1" customFormat="1" ht="28.9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41</v>
      </c>
      <c r="G69" s="8">
        <v>8</v>
      </c>
      <c r="H69" s="10">
        <v>0</v>
      </c>
      <c r="I69" s="9">
        <f t="shared" si="12"/>
        <v>0</v>
      </c>
      <c r="J69" s="5">
        <v>8</v>
      </c>
      <c r="K69" s="9">
        <f t="shared" si="13"/>
        <v>0</v>
      </c>
      <c r="L69" s="31">
        <f t="shared" si="14"/>
        <v>0</v>
      </c>
      <c r="M69" s="32"/>
      <c r="O69" s="14" t="str">
        <f t="shared" si="15"/>
        <v>podaj stawkę!</v>
      </c>
      <c r="R69" s="15">
        <f t="shared" si="16"/>
        <v>1</v>
      </c>
      <c r="S69" s="1">
        <f t="shared" si="17"/>
        <v>0</v>
      </c>
    </row>
    <row r="70" spans="2:19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41</v>
      </c>
      <c r="G70" s="8">
        <v>26.28</v>
      </c>
      <c r="H70" s="10">
        <v>0</v>
      </c>
      <c r="I70" s="9">
        <f t="shared" si="12"/>
        <v>0</v>
      </c>
      <c r="J70" s="5">
        <v>8</v>
      </c>
      <c r="K70" s="9">
        <f t="shared" si="13"/>
        <v>0</v>
      </c>
      <c r="L70" s="31">
        <f t="shared" si="14"/>
        <v>0</v>
      </c>
      <c r="M70" s="32"/>
      <c r="O70" s="14" t="str">
        <f t="shared" si="15"/>
        <v>podaj stawkę!</v>
      </c>
      <c r="R70" s="15">
        <f t="shared" si="16"/>
        <v>1</v>
      </c>
      <c r="S70" s="1">
        <f t="shared" si="17"/>
        <v>0</v>
      </c>
    </row>
    <row r="71" spans="2:19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41</v>
      </c>
      <c r="G71" s="8">
        <v>265.25</v>
      </c>
      <c r="H71" s="10">
        <v>0</v>
      </c>
      <c r="I71" s="9">
        <f t="shared" si="12"/>
        <v>0</v>
      </c>
      <c r="J71" s="5">
        <v>8</v>
      </c>
      <c r="K71" s="9">
        <f t="shared" si="13"/>
        <v>0</v>
      </c>
      <c r="L71" s="31">
        <f t="shared" si="14"/>
        <v>0</v>
      </c>
      <c r="M71" s="32"/>
      <c r="O71" s="14" t="str">
        <f t="shared" si="15"/>
        <v>podaj stawkę!</v>
      </c>
      <c r="R71" s="15">
        <f t="shared" si="16"/>
        <v>1</v>
      </c>
      <c r="S71" s="1">
        <f t="shared" si="17"/>
        <v>0</v>
      </c>
    </row>
    <row r="72" spans="2:19" s="1" customFormat="1" ht="28.9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28</v>
      </c>
      <c r="G72" s="8">
        <v>48</v>
      </c>
      <c r="H72" s="10">
        <v>0</v>
      </c>
      <c r="I72" s="9">
        <f t="shared" si="12"/>
        <v>0</v>
      </c>
      <c r="J72" s="5">
        <v>8</v>
      </c>
      <c r="K72" s="9">
        <f t="shared" si="13"/>
        <v>0</v>
      </c>
      <c r="L72" s="31">
        <f t="shared" si="14"/>
        <v>0</v>
      </c>
      <c r="M72" s="32"/>
      <c r="O72" s="14" t="str">
        <f t="shared" si="15"/>
        <v>podaj stawkę!</v>
      </c>
      <c r="R72" s="15">
        <f t="shared" si="16"/>
        <v>1</v>
      </c>
      <c r="S72" s="1">
        <f t="shared" si="17"/>
        <v>0</v>
      </c>
    </row>
    <row r="73" spans="2:19" s="1" customFormat="1" ht="28.9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28</v>
      </c>
      <c r="G73" s="8">
        <v>8</v>
      </c>
      <c r="H73" s="10">
        <v>0</v>
      </c>
      <c r="I73" s="9">
        <f t="shared" si="12"/>
        <v>0</v>
      </c>
      <c r="J73" s="5">
        <v>8</v>
      </c>
      <c r="K73" s="9">
        <f t="shared" si="13"/>
        <v>0</v>
      </c>
      <c r="L73" s="31">
        <f t="shared" si="14"/>
        <v>0</v>
      </c>
      <c r="M73" s="32"/>
      <c r="O73" s="14" t="str">
        <f t="shared" si="15"/>
        <v>podaj stawkę!</v>
      </c>
      <c r="R73" s="15">
        <f t="shared" si="16"/>
        <v>1</v>
      </c>
      <c r="S73" s="1">
        <f t="shared" si="17"/>
        <v>0</v>
      </c>
    </row>
    <row r="74" spans="2:19" s="1" customFormat="1" ht="28.95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28</v>
      </c>
      <c r="G74" s="8">
        <v>8</v>
      </c>
      <c r="H74" s="10">
        <v>0</v>
      </c>
      <c r="I74" s="9">
        <f t="shared" si="12"/>
        <v>0</v>
      </c>
      <c r="J74" s="5">
        <v>8</v>
      </c>
      <c r="K74" s="9">
        <f t="shared" si="13"/>
        <v>0</v>
      </c>
      <c r="L74" s="31">
        <f t="shared" si="14"/>
        <v>0</v>
      </c>
      <c r="M74" s="32"/>
      <c r="O74" s="14" t="str">
        <f t="shared" si="15"/>
        <v>podaj stawkę!</v>
      </c>
      <c r="R74" s="15">
        <f t="shared" si="16"/>
        <v>1</v>
      </c>
      <c r="S74" s="1">
        <f t="shared" si="17"/>
        <v>0</v>
      </c>
    </row>
    <row r="75" spans="2:19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28</v>
      </c>
      <c r="G75" s="8">
        <v>3.61</v>
      </c>
      <c r="H75" s="10">
        <v>0</v>
      </c>
      <c r="I75" s="9">
        <f t="shared" si="12"/>
        <v>0</v>
      </c>
      <c r="J75" s="5">
        <v>8</v>
      </c>
      <c r="K75" s="9">
        <f t="shared" si="13"/>
        <v>0</v>
      </c>
      <c r="L75" s="31">
        <f t="shared" si="14"/>
        <v>0</v>
      </c>
      <c r="M75" s="32"/>
      <c r="O75" s="14" t="str">
        <f t="shared" si="15"/>
        <v>podaj stawkę!</v>
      </c>
      <c r="R75" s="15">
        <f t="shared" si="16"/>
        <v>1</v>
      </c>
      <c r="S75" s="1">
        <f t="shared" si="17"/>
        <v>0</v>
      </c>
    </row>
    <row r="76" spans="2:19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28</v>
      </c>
      <c r="G76" s="8">
        <v>32.46</v>
      </c>
      <c r="H76" s="10">
        <v>0</v>
      </c>
      <c r="I76" s="9">
        <f t="shared" si="12"/>
        <v>0</v>
      </c>
      <c r="J76" s="5">
        <v>8</v>
      </c>
      <c r="K76" s="9">
        <f t="shared" si="13"/>
        <v>0</v>
      </c>
      <c r="L76" s="31">
        <f t="shared" si="14"/>
        <v>0</v>
      </c>
      <c r="M76" s="32"/>
      <c r="O76" s="14" t="str">
        <f t="shared" si="15"/>
        <v>podaj stawkę!</v>
      </c>
      <c r="R76" s="15">
        <f t="shared" si="16"/>
        <v>1</v>
      </c>
      <c r="S76" s="1">
        <f t="shared" si="17"/>
        <v>0</v>
      </c>
    </row>
    <row r="77" spans="2:19" s="1" customFormat="1" ht="28.95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28</v>
      </c>
      <c r="G77" s="8">
        <v>20.99</v>
      </c>
      <c r="H77" s="10">
        <v>0</v>
      </c>
      <c r="I77" s="9">
        <f t="shared" si="12"/>
        <v>0</v>
      </c>
      <c r="J77" s="5">
        <v>8</v>
      </c>
      <c r="K77" s="9">
        <f t="shared" si="13"/>
        <v>0</v>
      </c>
      <c r="L77" s="31">
        <f t="shared" si="14"/>
        <v>0</v>
      </c>
      <c r="M77" s="32"/>
      <c r="O77" s="14" t="str">
        <f t="shared" si="15"/>
        <v>podaj stawkę!</v>
      </c>
      <c r="R77" s="15">
        <f t="shared" si="16"/>
        <v>1</v>
      </c>
      <c r="S77" s="1">
        <f t="shared" si="17"/>
        <v>0</v>
      </c>
    </row>
    <row r="78" spans="2:19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101.32</v>
      </c>
      <c r="H78" s="10">
        <v>0</v>
      </c>
      <c r="I78" s="9">
        <f t="shared" si="12"/>
        <v>0</v>
      </c>
      <c r="J78" s="5">
        <v>23</v>
      </c>
      <c r="K78" s="9">
        <f t="shared" si="13"/>
        <v>0</v>
      </c>
      <c r="L78" s="31">
        <f t="shared" si="14"/>
        <v>0</v>
      </c>
      <c r="M78" s="32"/>
      <c r="O78" s="14" t="str">
        <f t="shared" si="15"/>
        <v>podaj stawkę!</v>
      </c>
      <c r="R78" s="15">
        <f t="shared" si="16"/>
        <v>1</v>
      </c>
      <c r="S78" s="1">
        <f t="shared" si="17"/>
        <v>0</v>
      </c>
    </row>
    <row r="79" spans="2:19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4.96</v>
      </c>
      <c r="H79" s="10">
        <v>0</v>
      </c>
      <c r="I79" s="9">
        <f t="shared" si="12"/>
        <v>0</v>
      </c>
      <c r="J79" s="5">
        <v>23</v>
      </c>
      <c r="K79" s="9">
        <f t="shared" si="13"/>
        <v>0</v>
      </c>
      <c r="L79" s="31">
        <f t="shared" si="14"/>
        <v>0</v>
      </c>
      <c r="M79" s="32"/>
      <c r="O79" s="14" t="str">
        <f t="shared" si="15"/>
        <v>podaj stawkę!</v>
      </c>
      <c r="R79" s="15">
        <f t="shared" si="16"/>
        <v>1</v>
      </c>
      <c r="S79" s="1">
        <f t="shared" si="17"/>
        <v>0</v>
      </c>
    </row>
    <row r="80" spans="2:19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115</v>
      </c>
      <c r="H80" s="10">
        <v>0</v>
      </c>
      <c r="I80" s="9">
        <f t="shared" si="12"/>
        <v>0</v>
      </c>
      <c r="J80" s="5">
        <v>23</v>
      </c>
      <c r="K80" s="9">
        <f t="shared" si="13"/>
        <v>0</v>
      </c>
      <c r="L80" s="31">
        <f t="shared" si="14"/>
        <v>0</v>
      </c>
      <c r="M80" s="32"/>
      <c r="O80" s="14" t="str">
        <f t="shared" si="15"/>
        <v>podaj stawkę!</v>
      </c>
      <c r="R80" s="15">
        <f t="shared" si="16"/>
        <v>1</v>
      </c>
      <c r="S80" s="1">
        <f t="shared" si="17"/>
        <v>0</v>
      </c>
    </row>
    <row r="81" spans="2:19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550</v>
      </c>
      <c r="H81" s="10">
        <v>0</v>
      </c>
      <c r="I81" s="9">
        <f t="shared" si="12"/>
        <v>0</v>
      </c>
      <c r="J81" s="5">
        <v>8</v>
      </c>
      <c r="K81" s="9">
        <f t="shared" si="13"/>
        <v>0</v>
      </c>
      <c r="L81" s="31">
        <f t="shared" si="14"/>
        <v>0</v>
      </c>
      <c r="M81" s="32"/>
      <c r="O81" s="14" t="str">
        <f t="shared" si="15"/>
        <v>podaj stawkę!</v>
      </c>
      <c r="R81" s="15">
        <f t="shared" si="16"/>
        <v>1</v>
      </c>
      <c r="S81" s="1">
        <f t="shared" si="17"/>
        <v>0</v>
      </c>
    </row>
    <row r="82" spans="2:19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14</v>
      </c>
      <c r="G82" s="8">
        <v>10</v>
      </c>
      <c r="H82" s="10">
        <v>0</v>
      </c>
      <c r="I82" s="9">
        <f t="shared" si="12"/>
        <v>0</v>
      </c>
      <c r="J82" s="5">
        <v>8</v>
      </c>
      <c r="K82" s="9">
        <f t="shared" si="13"/>
        <v>0</v>
      </c>
      <c r="L82" s="31">
        <f t="shared" si="14"/>
        <v>0</v>
      </c>
      <c r="M82" s="32"/>
      <c r="O82" s="14" t="str">
        <f t="shared" si="15"/>
        <v>podaj stawkę!</v>
      </c>
      <c r="R82" s="15">
        <f t="shared" si="16"/>
        <v>1</v>
      </c>
      <c r="S82" s="1">
        <f t="shared" si="17"/>
        <v>0</v>
      </c>
    </row>
    <row r="83" spans="2:19" s="1" customFormat="1" ht="28.9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102</v>
      </c>
      <c r="G83" s="8">
        <v>26</v>
      </c>
      <c r="H83" s="10">
        <v>0</v>
      </c>
      <c r="I83" s="9">
        <f t="shared" si="12"/>
        <v>0</v>
      </c>
      <c r="J83" s="5">
        <v>8</v>
      </c>
      <c r="K83" s="9">
        <f t="shared" si="13"/>
        <v>0</v>
      </c>
      <c r="L83" s="31">
        <f t="shared" si="14"/>
        <v>0</v>
      </c>
      <c r="M83" s="32"/>
      <c r="O83" s="14" t="str">
        <f t="shared" si="15"/>
        <v>podaj stawkę!</v>
      </c>
      <c r="R83" s="15">
        <f t="shared" si="16"/>
        <v>1</v>
      </c>
      <c r="S83" s="1">
        <f t="shared" si="17"/>
        <v>0</v>
      </c>
    </row>
    <row r="84" spans="2:19" s="1" customFormat="1" ht="28.95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14</v>
      </c>
      <c r="G84" s="8">
        <v>10</v>
      </c>
      <c r="H84" s="10">
        <v>0</v>
      </c>
      <c r="I84" s="9">
        <f t="shared" si="12"/>
        <v>0</v>
      </c>
      <c r="J84" s="5">
        <v>8</v>
      </c>
      <c r="K84" s="9">
        <f t="shared" si="13"/>
        <v>0</v>
      </c>
      <c r="L84" s="31">
        <f t="shared" si="14"/>
        <v>0</v>
      </c>
      <c r="M84" s="32"/>
      <c r="O84" s="14" t="str">
        <f t="shared" si="15"/>
        <v>podaj stawkę!</v>
      </c>
      <c r="R84" s="15">
        <f t="shared" si="16"/>
        <v>1</v>
      </c>
      <c r="S84" s="1">
        <f t="shared" si="17"/>
        <v>0</v>
      </c>
    </row>
    <row r="85" spans="2:19" s="1" customFormat="1" ht="28.95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14</v>
      </c>
      <c r="G85" s="8">
        <v>10</v>
      </c>
      <c r="H85" s="10">
        <v>0</v>
      </c>
      <c r="I85" s="9">
        <f t="shared" si="12"/>
        <v>0</v>
      </c>
      <c r="J85" s="5">
        <v>8</v>
      </c>
      <c r="K85" s="9">
        <f t="shared" si="13"/>
        <v>0</v>
      </c>
      <c r="L85" s="31">
        <f t="shared" si="14"/>
        <v>0</v>
      </c>
      <c r="M85" s="32"/>
      <c r="O85" s="14" t="str">
        <f t="shared" si="15"/>
        <v>podaj stawkę!</v>
      </c>
      <c r="R85" s="15">
        <f t="shared" si="16"/>
        <v>1</v>
      </c>
      <c r="S85" s="1">
        <f t="shared" si="17"/>
        <v>0</v>
      </c>
    </row>
    <row r="86" spans="2:19" s="1" customFormat="1" ht="28.95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102</v>
      </c>
      <c r="G86" s="8">
        <v>10</v>
      </c>
      <c r="H86" s="10">
        <v>0</v>
      </c>
      <c r="I86" s="9">
        <f t="shared" si="12"/>
        <v>0</v>
      </c>
      <c r="J86" s="5">
        <v>8</v>
      </c>
      <c r="K86" s="9">
        <f t="shared" si="13"/>
        <v>0</v>
      </c>
      <c r="L86" s="31">
        <f t="shared" si="14"/>
        <v>0</v>
      </c>
      <c r="M86" s="32"/>
      <c r="O86" s="14" t="str">
        <f t="shared" si="15"/>
        <v>podaj stawkę!</v>
      </c>
      <c r="R86" s="15">
        <f t="shared" si="16"/>
        <v>1</v>
      </c>
      <c r="S86" s="1">
        <f t="shared" si="17"/>
        <v>0</v>
      </c>
    </row>
    <row r="87" spans="2:19" s="1" customFormat="1" ht="28.95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102</v>
      </c>
      <c r="G87" s="8">
        <v>30</v>
      </c>
      <c r="H87" s="10">
        <v>0</v>
      </c>
      <c r="I87" s="9">
        <f t="shared" si="12"/>
        <v>0</v>
      </c>
      <c r="J87" s="5">
        <v>8</v>
      </c>
      <c r="K87" s="9">
        <f t="shared" si="13"/>
        <v>0</v>
      </c>
      <c r="L87" s="31">
        <f t="shared" si="14"/>
        <v>0</v>
      </c>
      <c r="M87" s="32"/>
      <c r="O87" s="14" t="str">
        <f t="shared" si="15"/>
        <v>podaj stawkę!</v>
      </c>
      <c r="R87" s="15">
        <f t="shared" si="16"/>
        <v>1</v>
      </c>
      <c r="S87" s="1">
        <f t="shared" si="17"/>
        <v>0</v>
      </c>
    </row>
    <row r="88" spans="2:19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102</v>
      </c>
      <c r="G88" s="8">
        <v>294</v>
      </c>
      <c r="H88" s="10">
        <v>0</v>
      </c>
      <c r="I88" s="9">
        <f t="shared" si="12"/>
        <v>0</v>
      </c>
      <c r="J88" s="5">
        <v>8</v>
      </c>
      <c r="K88" s="9">
        <f t="shared" si="13"/>
        <v>0</v>
      </c>
      <c r="L88" s="31">
        <f t="shared" si="14"/>
        <v>0</v>
      </c>
      <c r="M88" s="32"/>
      <c r="O88" s="14" t="str">
        <f t="shared" si="15"/>
        <v>podaj stawkę!</v>
      </c>
      <c r="R88" s="15">
        <f t="shared" si="16"/>
        <v>1</v>
      </c>
      <c r="S88" s="1">
        <f t="shared" si="17"/>
        <v>0</v>
      </c>
    </row>
    <row r="89" spans="2:19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28</v>
      </c>
      <c r="G89" s="8">
        <v>5.59</v>
      </c>
      <c r="H89" s="10">
        <v>0</v>
      </c>
      <c r="I89" s="9">
        <f t="shared" si="12"/>
        <v>0</v>
      </c>
      <c r="J89" s="5">
        <v>8</v>
      </c>
      <c r="K89" s="9">
        <f t="shared" si="13"/>
        <v>0</v>
      </c>
      <c r="L89" s="31">
        <f t="shared" si="14"/>
        <v>0</v>
      </c>
      <c r="M89" s="32"/>
      <c r="O89" s="14" t="str">
        <f t="shared" si="15"/>
        <v>podaj stawkę!</v>
      </c>
      <c r="R89" s="15">
        <f t="shared" si="16"/>
        <v>1</v>
      </c>
      <c r="S89" s="1">
        <f t="shared" si="17"/>
        <v>0</v>
      </c>
    </row>
    <row r="90" spans="2:19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98</v>
      </c>
      <c r="G90" s="8">
        <v>948.08</v>
      </c>
      <c r="H90" s="10">
        <v>0</v>
      </c>
      <c r="I90" s="9">
        <f t="shared" si="12"/>
        <v>0</v>
      </c>
      <c r="J90" s="5">
        <v>8</v>
      </c>
      <c r="K90" s="9">
        <f t="shared" si="13"/>
        <v>0</v>
      </c>
      <c r="L90" s="31">
        <f t="shared" si="14"/>
        <v>0</v>
      </c>
      <c r="M90" s="32"/>
      <c r="O90" s="14" t="str">
        <f t="shared" si="15"/>
        <v>podaj stawkę!</v>
      </c>
      <c r="R90" s="15">
        <f t="shared" si="16"/>
        <v>1</v>
      </c>
      <c r="S90" s="1">
        <f t="shared" si="17"/>
        <v>0</v>
      </c>
    </row>
    <row r="91" spans="2:19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129</v>
      </c>
      <c r="F91" s="6" t="s">
        <v>98</v>
      </c>
      <c r="G91" s="8">
        <v>275</v>
      </c>
      <c r="H91" s="10">
        <v>0</v>
      </c>
      <c r="I91" s="9">
        <f t="shared" si="12"/>
        <v>0</v>
      </c>
      <c r="J91" s="5">
        <v>23</v>
      </c>
      <c r="K91" s="9">
        <f t="shared" si="13"/>
        <v>0</v>
      </c>
      <c r="L91" s="31">
        <f t="shared" si="14"/>
        <v>0</v>
      </c>
      <c r="M91" s="32"/>
      <c r="O91" s="14" t="str">
        <f t="shared" si="15"/>
        <v>podaj stawkę!</v>
      </c>
      <c r="R91" s="15">
        <f t="shared" si="16"/>
        <v>1</v>
      </c>
      <c r="S91" s="1">
        <f t="shared" si="17"/>
        <v>0</v>
      </c>
    </row>
    <row r="92" spans="2:19" s="1" customFormat="1" ht="19.649999999999999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98</v>
      </c>
      <c r="G92" s="8">
        <v>273</v>
      </c>
      <c r="H92" s="10">
        <v>0</v>
      </c>
      <c r="I92" s="9">
        <f t="shared" si="12"/>
        <v>0</v>
      </c>
      <c r="J92" s="5">
        <v>8</v>
      </c>
      <c r="K92" s="9">
        <f t="shared" si="13"/>
        <v>0</v>
      </c>
      <c r="L92" s="31">
        <f t="shared" si="14"/>
        <v>0</v>
      </c>
      <c r="M92" s="32"/>
      <c r="O92" s="14" t="str">
        <f t="shared" si="15"/>
        <v>podaj stawkę!</v>
      </c>
      <c r="R92" s="15">
        <f t="shared" si="16"/>
        <v>1</v>
      </c>
      <c r="S92" s="1">
        <f t="shared" si="17"/>
        <v>0</v>
      </c>
    </row>
    <row r="93" spans="2:19" s="1" customFormat="1" ht="19.649999999999999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98</v>
      </c>
      <c r="G93" s="8">
        <v>124</v>
      </c>
      <c r="H93" s="10">
        <v>0</v>
      </c>
      <c r="I93" s="9">
        <f t="shared" si="12"/>
        <v>0</v>
      </c>
      <c r="J93" s="5">
        <v>8</v>
      </c>
      <c r="K93" s="9">
        <f t="shared" si="13"/>
        <v>0</v>
      </c>
      <c r="L93" s="31">
        <f t="shared" si="14"/>
        <v>0</v>
      </c>
      <c r="M93" s="32"/>
      <c r="O93" s="14" t="str">
        <f t="shared" si="15"/>
        <v>podaj stawkę!</v>
      </c>
      <c r="R93" s="15">
        <f t="shared" si="16"/>
        <v>1</v>
      </c>
      <c r="S93" s="1">
        <f t="shared" si="17"/>
        <v>0</v>
      </c>
    </row>
    <row r="94" spans="2:19" s="1" customFormat="1" ht="19.649999999999999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98</v>
      </c>
      <c r="G94" s="8">
        <v>140</v>
      </c>
      <c r="H94" s="10">
        <v>0</v>
      </c>
      <c r="I94" s="9">
        <f t="shared" si="12"/>
        <v>0</v>
      </c>
      <c r="J94" s="5">
        <v>8</v>
      </c>
      <c r="K94" s="9">
        <f t="shared" si="13"/>
        <v>0</v>
      </c>
      <c r="L94" s="31">
        <f t="shared" si="14"/>
        <v>0</v>
      </c>
      <c r="M94" s="32"/>
      <c r="O94" s="14" t="str">
        <f t="shared" si="15"/>
        <v>podaj stawkę!</v>
      </c>
      <c r="R94" s="15">
        <f t="shared" si="16"/>
        <v>1</v>
      </c>
      <c r="S94" s="1">
        <f t="shared" si="17"/>
        <v>0</v>
      </c>
    </row>
    <row r="95" spans="2:19" s="1" customFormat="1" ht="19.649999999999999" customHeight="1" x14ac:dyDescent="0.2">
      <c r="B95" s="5">
        <v>46</v>
      </c>
      <c r="C95" s="6" t="s">
        <v>141</v>
      </c>
      <c r="D95" s="6" t="s">
        <v>142</v>
      </c>
      <c r="E95" s="7" t="s">
        <v>140</v>
      </c>
      <c r="F95" s="6" t="s">
        <v>98</v>
      </c>
      <c r="G95" s="8">
        <v>223</v>
      </c>
      <c r="H95" s="10">
        <v>0</v>
      </c>
      <c r="I95" s="9">
        <f t="shared" si="12"/>
        <v>0</v>
      </c>
      <c r="J95" s="5">
        <v>23</v>
      </c>
      <c r="K95" s="9">
        <f t="shared" si="13"/>
        <v>0</v>
      </c>
      <c r="L95" s="31">
        <f t="shared" si="14"/>
        <v>0</v>
      </c>
      <c r="M95" s="32"/>
      <c r="O95" s="14" t="str">
        <f t="shared" si="15"/>
        <v>podaj stawkę!</v>
      </c>
      <c r="R95" s="15">
        <f t="shared" si="16"/>
        <v>1</v>
      </c>
      <c r="S95" s="1">
        <f t="shared" si="17"/>
        <v>0</v>
      </c>
    </row>
    <row r="96" spans="2:19" s="1" customFormat="1" ht="25.2" customHeight="1" x14ac:dyDescent="0.45">
      <c r="C96" s="16" t="str">
        <f>IF(R96&gt;0,"Nie wypełniono wszystkich stawek !!!!!!","")</f>
        <v>Nie wypełniono wszystkich stawek !!!!!!</v>
      </c>
      <c r="R96" s="1">
        <f>SUM(R32:R95)</f>
        <v>45</v>
      </c>
      <c r="S96" s="1">
        <f>SUM(S32:S95)</f>
        <v>0</v>
      </c>
    </row>
    <row r="97" spans="2:17" s="1" customFormat="1" ht="21.45" customHeight="1" x14ac:dyDescent="0.2">
      <c r="B97" s="26" t="s">
        <v>143</v>
      </c>
      <c r="C97" s="26"/>
      <c r="D97" s="26"/>
      <c r="E97" s="26"/>
      <c r="F97" s="57">
        <f>ROUND(I32+I37+I42+I47+I52+I55+I56+I57+I58+I59+I60+I61+I62+I63+I64+I65+I66+I67+I68+I69+I70+I71+I72+I73+I74+I75+I76+I77+I78+I79+I80+I81+I82+I83+I84+I85+I86+I87+I88+I89+I90+I91+I92+I93+I94+I95,2)</f>
        <v>0</v>
      </c>
      <c r="G97" s="58"/>
      <c r="H97" s="58"/>
      <c r="I97" s="58"/>
      <c r="J97" s="58"/>
      <c r="K97" s="58"/>
      <c r="L97" s="58"/>
      <c r="M97" s="59"/>
    </row>
    <row r="98" spans="2:17" s="1" customFormat="1" ht="21.45" customHeight="1" x14ac:dyDescent="0.2">
      <c r="B98" s="26" t="s">
        <v>144</v>
      </c>
      <c r="C98" s="26"/>
      <c r="D98" s="26"/>
      <c r="E98" s="26"/>
      <c r="F98" s="57">
        <f>ROUND(L32+L37+L42+L47+L52+L55+L56+L57+L58+L59+L60+L61+L62+L63+L64+L65+L66+L67+L68+L69+L70+L71+L72+L73+L74+L75+L76+L77+L78+L79+L80+L81+L82+L83+L84+L85+L86+L87+L88+L89+L90+L91+L92+L93+L94+L95,2)</f>
        <v>0</v>
      </c>
      <c r="G98" s="58"/>
      <c r="H98" s="58"/>
      <c r="I98" s="58"/>
      <c r="J98" s="58"/>
      <c r="K98" s="58"/>
      <c r="L98" s="58"/>
      <c r="M98" s="59"/>
    </row>
    <row r="99" spans="2:17" s="1" customFormat="1" ht="11.1" customHeight="1" x14ac:dyDescent="0.2"/>
    <row r="100" spans="2:17" s="1" customFormat="1" ht="45" customHeight="1" x14ac:dyDescent="0.2">
      <c r="B100" s="66" t="s">
        <v>169</v>
      </c>
      <c r="C100" s="67"/>
      <c r="D100" s="67"/>
      <c r="E100" s="68"/>
      <c r="F100" s="69"/>
      <c r="G100" s="70"/>
      <c r="H100" s="66" t="s">
        <v>170</v>
      </c>
      <c r="I100" s="67"/>
      <c r="J100" s="67"/>
      <c r="K100" s="67"/>
      <c r="L100" s="67"/>
      <c r="M100" s="67"/>
      <c r="N100" s="68"/>
      <c r="O100" s="14" t="str">
        <f>IF((ISBLANK(F100)),"uzupełnij wpis!","")</f>
        <v>uzupełnij wpis!</v>
      </c>
      <c r="Q100" s="15">
        <f>IF(O100&lt;&gt;"",1,0)</f>
        <v>1</v>
      </c>
    </row>
    <row r="101" spans="2:17" s="1" customFormat="1" ht="40.200000000000003" customHeight="1" x14ac:dyDescent="0.25">
      <c r="B101" s="71" t="s">
        <v>171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3"/>
    </row>
    <row r="102" spans="2:17" s="1" customFormat="1" ht="110.1" customHeight="1" x14ac:dyDescent="0.2"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5"/>
    </row>
    <row r="103" spans="2:17" s="1" customFormat="1" ht="29.4" customHeight="1" x14ac:dyDescent="0.2">
      <c r="B103" s="74" t="s">
        <v>172</v>
      </c>
      <c r="C103" s="75"/>
      <c r="D103" s="75"/>
      <c r="E103" s="75"/>
      <c r="F103" s="75"/>
      <c r="G103" s="75"/>
      <c r="H103" s="75"/>
      <c r="I103" s="75"/>
      <c r="J103" s="76"/>
      <c r="K103" s="17"/>
      <c r="L103" s="33" t="s">
        <v>173</v>
      </c>
      <c r="M103" s="33"/>
      <c r="N103" s="33"/>
    </row>
    <row r="104" spans="2:17" s="1" customFormat="1" ht="30.6" customHeight="1" x14ac:dyDescent="0.25">
      <c r="B104" s="74" t="s">
        <v>174</v>
      </c>
      <c r="C104" s="75"/>
      <c r="D104" s="75"/>
      <c r="E104" s="75"/>
      <c r="F104" s="75"/>
      <c r="G104" s="75"/>
      <c r="H104" s="75"/>
      <c r="I104" s="75"/>
      <c r="J104" s="76"/>
      <c r="K104" s="18"/>
      <c r="L104" s="33" t="s">
        <v>175</v>
      </c>
      <c r="M104" s="33"/>
      <c r="N104" s="33"/>
    </row>
    <row r="105" spans="2:17" s="1" customFormat="1" ht="93.6" customHeight="1" x14ac:dyDescent="0.2">
      <c r="B105" s="28" t="s">
        <v>163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</row>
    <row r="106" spans="2:17" s="1" customFormat="1" ht="37.950000000000003" customHeight="1" x14ac:dyDescent="0.2">
      <c r="B106" s="29" t="s">
        <v>156</v>
      </c>
      <c r="C106" s="29"/>
      <c r="D106" s="29"/>
      <c r="E106" s="29"/>
      <c r="F106" s="65" t="s">
        <v>157</v>
      </c>
      <c r="G106" s="65"/>
      <c r="H106" s="65"/>
      <c r="I106" s="65"/>
      <c r="J106" s="65"/>
      <c r="K106" s="65"/>
      <c r="L106" s="65"/>
    </row>
    <row r="107" spans="2:17" s="1" customFormat="1" ht="28.95" customHeight="1" x14ac:dyDescent="0.25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2:17" s="1" customFormat="1" ht="28.95" customHeight="1" x14ac:dyDescent="0.25"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2:17" s="1" customFormat="1" ht="28.95" customHeight="1" x14ac:dyDescent="0.25"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2:17" s="1" customFormat="1" ht="28.95" customHeight="1" x14ac:dyDescent="0.25"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2:17" s="1" customFormat="1" ht="15.6" customHeight="1" x14ac:dyDescent="0.2"/>
    <row r="112" spans="2:17" s="1" customFormat="1" ht="52.2" customHeight="1" x14ac:dyDescent="0.2">
      <c r="B112" s="63" t="s">
        <v>176</v>
      </c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</row>
    <row r="113" spans="2:17" s="1" customFormat="1" ht="106.2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</row>
    <row r="114" spans="2:17" s="1" customFormat="1" ht="36.9" customHeight="1" x14ac:dyDescent="0.2">
      <c r="B114" s="61" t="s">
        <v>164</v>
      </c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2:17" s="1" customFormat="1" ht="51.6" customHeight="1" x14ac:dyDescent="0.2">
      <c r="B115" s="29" t="s">
        <v>158</v>
      </c>
      <c r="C115" s="29"/>
      <c r="D115" s="29"/>
      <c r="E115" s="29"/>
      <c r="F115" s="78" t="s">
        <v>159</v>
      </c>
      <c r="G115" s="78"/>
      <c r="H115" s="78"/>
      <c r="I115" s="78"/>
      <c r="J115" s="78"/>
      <c r="K115" s="78"/>
      <c r="L115" s="78"/>
    </row>
    <row r="116" spans="2:17" s="1" customFormat="1" ht="37.950000000000003" customHeight="1" x14ac:dyDescent="0.2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2:17" s="1" customFormat="1" ht="28.95" customHeight="1" x14ac:dyDescent="0.2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</row>
    <row r="118" spans="2:17" s="1" customFormat="1" ht="28.95" customHeight="1" x14ac:dyDescent="0.2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</row>
    <row r="119" spans="2:17" s="1" customFormat="1" ht="28.95" customHeight="1" x14ac:dyDescent="0.2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</row>
    <row r="120" spans="2:17" s="1" customFormat="1" ht="28.95" customHeight="1" x14ac:dyDescent="0.2">
      <c r="B120" s="63" t="s">
        <v>177</v>
      </c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Q120" s="14" t="str">
        <f>IF((ISBLANK(#REF!)),"uzupełnij wpis!","")</f>
        <v/>
      </c>
    </row>
    <row r="121" spans="2:17" s="1" customFormat="1" ht="115.2" customHeight="1" x14ac:dyDescent="0.25"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O121"/>
      <c r="P121"/>
    </row>
    <row r="122" spans="2:17" s="1" customFormat="1" ht="33.6" customHeight="1" x14ac:dyDescent="0.2">
      <c r="B122" s="28" t="s">
        <v>178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2:17" s="1" customFormat="1" ht="41.4" customHeight="1" x14ac:dyDescent="0.2">
      <c r="B123" s="19" t="s">
        <v>179</v>
      </c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O123" s="14" t="str">
        <f>IF((ISBLANK(C123)),"uzupełnij wpis!","")</f>
        <v>uzupełnij wpis!</v>
      </c>
      <c r="Q123" s="15">
        <f>IF(O123&lt;&gt;"",1,0)</f>
        <v>1</v>
      </c>
    </row>
    <row r="124" spans="2:17" s="1" customFormat="1" ht="54" customHeight="1" x14ac:dyDescent="0.2">
      <c r="B124" s="63" t="s">
        <v>165</v>
      </c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</row>
    <row r="125" spans="2:17" s="1" customFormat="1" ht="10.8" customHeight="1" x14ac:dyDescent="0.2"/>
    <row r="126" spans="2:17" s="1" customFormat="1" ht="29.4" customHeight="1" x14ac:dyDescent="0.2">
      <c r="B126" s="63" t="s">
        <v>166</v>
      </c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</row>
    <row r="127" spans="2:17" s="1" customFormat="1" ht="9" customHeight="1" x14ac:dyDescent="0.2"/>
    <row r="128" spans="2:17" s="1" customFormat="1" ht="48" customHeight="1" x14ac:dyDescent="0.2">
      <c r="B128" s="66" t="s">
        <v>180</v>
      </c>
      <c r="C128" s="67"/>
      <c r="D128" s="67"/>
      <c r="E128" s="68"/>
      <c r="F128" s="81"/>
      <c r="G128" s="82"/>
      <c r="H128" s="82"/>
      <c r="I128" s="82"/>
      <c r="J128" s="82"/>
      <c r="K128" s="82"/>
      <c r="L128" s="83"/>
      <c r="M128" s="20"/>
      <c r="N128" s="20"/>
      <c r="O128" s="14" t="str">
        <f>IF((ISBLANK(F128)),"uzupełnij wpis!","")</f>
        <v>uzupełnij wpis!</v>
      </c>
      <c r="Q128" s="15">
        <f>IF(O128&lt;&gt;"",1,0)</f>
        <v>1</v>
      </c>
    </row>
    <row r="129" spans="2:17" s="1" customFormat="1" ht="2.7" customHeight="1" x14ac:dyDescent="0.2"/>
    <row r="130" spans="2:17" s="1" customFormat="1" ht="30" customHeight="1" x14ac:dyDescent="0.2">
      <c r="B130" s="63" t="s">
        <v>181</v>
      </c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</row>
    <row r="131" spans="2:17" s="1" customFormat="1" ht="156" customHeight="1" x14ac:dyDescent="0.2"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</row>
    <row r="132" spans="2:17" s="1" customFormat="1" ht="19.2" customHeight="1" x14ac:dyDescent="0.2"/>
    <row r="133" spans="2:17" s="1" customFormat="1" ht="120" customHeight="1" x14ac:dyDescent="0.25">
      <c r="I133" s="85" t="s">
        <v>155</v>
      </c>
      <c r="J133" s="85"/>
      <c r="K133" s="85"/>
      <c r="L133" s="85"/>
      <c r="M133" s="85"/>
    </row>
    <row r="134" spans="2:17" s="1" customFormat="1" ht="33" customHeight="1" x14ac:dyDescent="0.2">
      <c r="B134" s="77" t="s">
        <v>167</v>
      </c>
      <c r="C134" s="77"/>
      <c r="D134" s="77"/>
      <c r="E134" s="77"/>
      <c r="F134" s="77"/>
      <c r="G134" s="77"/>
      <c r="H134" s="77"/>
      <c r="I134" s="77"/>
      <c r="J134" s="77"/>
      <c r="Q134" s="21">
        <f>SUM(Q100:Q133)</f>
        <v>3</v>
      </c>
    </row>
    <row r="135" spans="2:17" s="1" customFormat="1" x14ac:dyDescent="0.25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</row>
    <row r="136" spans="2:17" s="1" customFormat="1" ht="37.799999999999997" customHeight="1" x14ac:dyDescent="0.4">
      <c r="B136"/>
      <c r="C136" s="22" t="str">
        <f>IF(Q134&gt;0,"Nie uzupełnono wszytkich danych (sprawdź poz. Nr 3,9 i 12)","")</f>
        <v>Nie uzupełnono wszytkich danych (sprawdź poz. Nr 3,9 i 12)</v>
      </c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</row>
    <row r="137" spans="2:17" ht="27.6" x14ac:dyDescent="0.45">
      <c r="C137" s="16" t="str">
        <f>C96</f>
        <v>Nie wypełniono wszystkich stawek !!!!!!</v>
      </c>
    </row>
    <row r="138" spans="2:17" x14ac:dyDescent="0.25"/>
  </sheetData>
  <sheetProtection algorithmName="SHA-512" hashValue="OGqmrAp7eJZk1GC41ls1xDYJvxG3cfEaTUzulvEHKX9Ad0KZtOqE2aMmT3Q+Ib7gaJ/FOZ0+s1sc6TWv/XpVDQ==" saltValue="yMCFc8JSzkoeIpCMYoTO1A==" spinCount="100000" sheet="1" selectLockedCells="1"/>
  <mergeCells count="117">
    <mergeCell ref="B134:J134"/>
    <mergeCell ref="B115:E115"/>
    <mergeCell ref="F115:L115"/>
    <mergeCell ref="B120:N120"/>
    <mergeCell ref="B121:M121"/>
    <mergeCell ref="C123:M123"/>
    <mergeCell ref="B128:E128"/>
    <mergeCell ref="F128:L128"/>
    <mergeCell ref="B131:M131"/>
    <mergeCell ref="I133:M133"/>
    <mergeCell ref="B126:N126"/>
    <mergeCell ref="B130:N130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9:M59"/>
    <mergeCell ref="F106:L106"/>
    <mergeCell ref="B124:N124"/>
    <mergeCell ref="B100:E100"/>
    <mergeCell ref="B97:E97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B110:E110"/>
    <mergeCell ref="B112:N112"/>
    <mergeCell ref="B114:N114"/>
    <mergeCell ref="B116:E116"/>
    <mergeCell ref="B117:E117"/>
    <mergeCell ref="F100:G100"/>
    <mergeCell ref="H100:N100"/>
    <mergeCell ref="B101:N101"/>
    <mergeCell ref="B103:J103"/>
    <mergeCell ref="L103:N103"/>
    <mergeCell ref="B104:J104"/>
    <mergeCell ref="B44:K44"/>
    <mergeCell ref="B49:K49"/>
    <mergeCell ref="L92:M92"/>
    <mergeCell ref="L93:M93"/>
    <mergeCell ref="L94:M94"/>
    <mergeCell ref="L95:M95"/>
    <mergeCell ref="B16:I16"/>
    <mergeCell ref="B18:I18"/>
    <mergeCell ref="B20:I20"/>
    <mergeCell ref="B22:I22"/>
    <mergeCell ref="L76:M76"/>
    <mergeCell ref="L90:M90"/>
    <mergeCell ref="L91:M91"/>
    <mergeCell ref="B24:L24"/>
    <mergeCell ref="B26:L26"/>
    <mergeCell ref="B29:K29"/>
    <mergeCell ref="B34:K34"/>
    <mergeCell ref="B39:K39"/>
    <mergeCell ref="L52:M52"/>
    <mergeCell ref="L54:M54"/>
    <mergeCell ref="L55:M55"/>
    <mergeCell ref="L56:M56"/>
    <mergeCell ref="L57:M57"/>
    <mergeCell ref="L58:M58"/>
    <mergeCell ref="B3:E8"/>
    <mergeCell ref="G10:I11"/>
    <mergeCell ref="J10:J11"/>
    <mergeCell ref="K10:L11"/>
    <mergeCell ref="B102:N102"/>
    <mergeCell ref="L60:M60"/>
    <mergeCell ref="L61:M61"/>
    <mergeCell ref="L62:M62"/>
    <mergeCell ref="L63:M63"/>
    <mergeCell ref="E14:G14"/>
    <mergeCell ref="F98:M98"/>
    <mergeCell ref="F97:M97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B98:E98"/>
    <mergeCell ref="B118:E118"/>
    <mergeCell ref="B119:E119"/>
    <mergeCell ref="B122:N122"/>
    <mergeCell ref="B106:E106"/>
    <mergeCell ref="B107:E107"/>
    <mergeCell ref="B108:E108"/>
    <mergeCell ref="B109:E109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104:N104"/>
    <mergeCell ref="B105:N105"/>
    <mergeCell ref="B113:M113"/>
  </mergeCells>
  <conditionalFormatting sqref="B3">
    <cfRule type="notContainsBlanks" dxfId="39" priority="41">
      <formula>LEN(TRIM(B3))&gt;0</formula>
    </cfRule>
  </conditionalFormatting>
  <conditionalFormatting sqref="G10 K10">
    <cfRule type="notContainsBlanks" dxfId="38" priority="40">
      <formula>LEN(TRIM(G10))&gt;0</formula>
    </cfRule>
  </conditionalFormatting>
  <conditionalFormatting sqref="R32 O32">
    <cfRule type="cellIs" dxfId="37" priority="38" operator="equal">
      <formula>""</formula>
    </cfRule>
    <cfRule type="cellIs" dxfId="36" priority="39" operator="notEqual">
      <formula>"OK"</formula>
    </cfRule>
  </conditionalFormatting>
  <conditionalFormatting sqref="R32:S32">
    <cfRule type="cellIs" dxfId="35" priority="37" operator="greaterThan">
      <formula>0</formula>
    </cfRule>
  </conditionalFormatting>
  <conditionalFormatting sqref="R42 O42">
    <cfRule type="cellIs" dxfId="34" priority="35" operator="equal">
      <formula>""</formula>
    </cfRule>
    <cfRule type="cellIs" dxfId="33" priority="36" operator="notEqual">
      <formula>"OK"</formula>
    </cfRule>
  </conditionalFormatting>
  <conditionalFormatting sqref="R42:S42">
    <cfRule type="cellIs" dxfId="32" priority="34" operator="greaterThan">
      <formula>0</formula>
    </cfRule>
  </conditionalFormatting>
  <conditionalFormatting sqref="R47 O47">
    <cfRule type="cellIs" dxfId="31" priority="32" operator="equal">
      <formula>""</formula>
    </cfRule>
    <cfRule type="cellIs" dxfId="30" priority="33" operator="notEqual">
      <formula>"OK"</formula>
    </cfRule>
  </conditionalFormatting>
  <conditionalFormatting sqref="R47:S47">
    <cfRule type="cellIs" dxfId="29" priority="31" operator="greaterThan">
      <formula>0</formula>
    </cfRule>
  </conditionalFormatting>
  <conditionalFormatting sqref="R52 O52">
    <cfRule type="cellIs" dxfId="28" priority="29" operator="equal">
      <formula>""</formula>
    </cfRule>
    <cfRule type="cellIs" dxfId="27" priority="30" operator="notEqual">
      <formula>"OK"</formula>
    </cfRule>
  </conditionalFormatting>
  <conditionalFormatting sqref="R52:S52">
    <cfRule type="cellIs" dxfId="26" priority="28" operator="greaterThan">
      <formula>0</formula>
    </cfRule>
  </conditionalFormatting>
  <conditionalFormatting sqref="R55 O55">
    <cfRule type="cellIs" dxfId="25" priority="26" operator="equal">
      <formula>""</formula>
    </cfRule>
    <cfRule type="cellIs" dxfId="24" priority="27" operator="notEqual">
      <formula>"OK"</formula>
    </cfRule>
  </conditionalFormatting>
  <conditionalFormatting sqref="R55:S55">
    <cfRule type="cellIs" dxfId="23" priority="25" operator="greaterThan">
      <formula>0</formula>
    </cfRule>
  </conditionalFormatting>
  <conditionalFormatting sqref="R56:R95 O56:O95">
    <cfRule type="cellIs" dxfId="22" priority="23" operator="equal">
      <formula>""</formula>
    </cfRule>
    <cfRule type="cellIs" dxfId="21" priority="24" operator="notEqual">
      <formula>"OK"</formula>
    </cfRule>
  </conditionalFormatting>
  <conditionalFormatting sqref="R56:S95">
    <cfRule type="cellIs" dxfId="20" priority="22" operator="greaterThan">
      <formula>0</formula>
    </cfRule>
  </conditionalFormatting>
  <conditionalFormatting sqref="O100">
    <cfRule type="cellIs" dxfId="19" priority="17" operator="equal">
      <formula>""</formula>
    </cfRule>
    <cfRule type="cellIs" dxfId="18" priority="18" operator="notEqual">
      <formula>"OK"</formula>
    </cfRule>
  </conditionalFormatting>
  <conditionalFormatting sqref="Q120">
    <cfRule type="cellIs" dxfId="17" priority="20" operator="equal">
      <formula>""</formula>
    </cfRule>
    <cfRule type="cellIs" dxfId="16" priority="21" operator="notEqual">
      <formula>"OK"</formula>
    </cfRule>
  </conditionalFormatting>
  <conditionalFormatting sqref="Q100">
    <cfRule type="cellIs" dxfId="15" priority="15" operator="equal">
      <formula>""</formula>
    </cfRule>
    <cfRule type="cellIs" dxfId="14" priority="16" operator="notEqual">
      <formula>"OK"</formula>
    </cfRule>
  </conditionalFormatting>
  <conditionalFormatting sqref="Q100">
    <cfRule type="cellIs" dxfId="13" priority="14" operator="greaterThan">
      <formula>0</formula>
    </cfRule>
  </conditionalFormatting>
  <conditionalFormatting sqref="O128">
    <cfRule type="cellIs" dxfId="12" priority="12" operator="equal">
      <formula>""</formula>
    </cfRule>
    <cfRule type="cellIs" dxfId="11" priority="13" operator="notEqual">
      <formula>"OK"</formula>
    </cfRule>
  </conditionalFormatting>
  <conditionalFormatting sqref="Q128">
    <cfRule type="cellIs" dxfId="10" priority="10" operator="equal">
      <formula>""</formula>
    </cfRule>
    <cfRule type="cellIs" dxfId="9" priority="11" operator="notEqual">
      <formula>"OK"</formula>
    </cfRule>
  </conditionalFormatting>
  <conditionalFormatting sqref="Q128">
    <cfRule type="cellIs" dxfId="8" priority="9" operator="greaterThan">
      <formula>0</formula>
    </cfRule>
  </conditionalFormatting>
  <conditionalFormatting sqref="F128:L128">
    <cfRule type="notContainsBlanks" dxfId="7" priority="8">
      <formula>LEN(TRIM(F128))&gt;0</formula>
    </cfRule>
  </conditionalFormatting>
  <conditionalFormatting sqref="O123">
    <cfRule type="cellIs" dxfId="6" priority="6" operator="equal">
      <formula>""</formula>
    </cfRule>
    <cfRule type="cellIs" dxfId="5" priority="7" operator="notEqual">
      <formula>"OK"</formula>
    </cfRule>
  </conditionalFormatting>
  <conditionalFormatting sqref="Q123">
    <cfRule type="cellIs" dxfId="4" priority="4" operator="equal">
      <formula>""</formula>
    </cfRule>
    <cfRule type="cellIs" dxfId="3" priority="5" operator="notEqual">
      <formula>"OK"</formula>
    </cfRule>
  </conditionalFormatting>
  <conditionalFormatting sqref="Q123">
    <cfRule type="cellIs" dxfId="2" priority="3" operator="greaterThan">
      <formula>0</formula>
    </cfRule>
  </conditionalFormatting>
  <conditionalFormatting sqref="C123:M123">
    <cfRule type="containsBlanks" dxfId="1" priority="2">
      <formula>LEN(TRIM(C123))=0</formula>
    </cfRule>
  </conditionalFormatting>
  <conditionalFormatting sqref="F100:G100">
    <cfRule type="notContainsBlanks" dxfId="0" priority="1">
      <formula>LEN(TRIM(F100))&gt;0</formula>
    </cfRule>
  </conditionalFormatting>
  <dataValidations count="1">
    <dataValidation type="decimal" allowBlank="1" showInputMessage="1" showErrorMessage="1" error="Wprowdź kwotę większą od zera" sqref="H32 H37 H42 H47 H52 H55:H95" xr:uid="{15D08E50-1F98-4BEC-A0C5-92196B968D50}">
      <formula1>0</formula1>
      <formula2>1E+22</formula2>
    </dataValidation>
  </dataValidations>
  <pageMargins left="0.7" right="0.7" top="0.75" bottom="0.75" header="0.3" footer="0.3"/>
  <pageSetup paperSize="9" scale="96" fitToHeight="0" orientation="landscape" r:id="rId1"/>
  <headerFooter alignWithMargins="0"/>
  <rowBreaks count="1" manualBreakCount="1">
    <brk id="27" max="13" man="1"/>
  </rowBreaks>
  <colBreaks count="1" manualBreakCount="1">
    <brk id="1" max="134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Usuń dane i wybierz z listy" xr:uid="{169551EC-F122-4A2E-B4E2-C39168E3C800}">
          <x14:formula1>
            <xm:f>Arkusz1!$C$5:$C$6</xm:f>
          </x14:formula1>
          <xm:sqref>F100:G100</xm:sqref>
        </x14:dataValidation>
        <x14:dataValidation type="list" allowBlank="1" showInputMessage="1" showErrorMessage="1" error="Usuń dane i wybierz z listy" xr:uid="{6624BD93-A593-4A24-86F7-0BF3B942AA0A}">
          <x14:formula1>
            <xm:f>Arkusz1!$E$5:$E$11</xm:f>
          </x14:formula1>
          <xm:sqref>F128:L128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Monika Mika</cp:lastModifiedBy>
  <cp:lastPrinted>2024-11-03T19:37:48Z</cp:lastPrinted>
  <dcterms:created xsi:type="dcterms:W3CDTF">2024-10-16T13:04:48Z</dcterms:created>
  <dcterms:modified xsi:type="dcterms:W3CDTF">2024-11-04T13:42:25Z</dcterms:modified>
</cp:coreProperties>
</file>