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apokorsk\OneDrive - Amgen\Desktop\Oferta_Kielce_Artwińskiego_03.06\"/>
    </mc:Choice>
  </mc:AlternateContent>
  <xr:revisionPtr revIDLastSave="0" documentId="13_ncr:1_{9F459B6B-AE24-459C-9ACF-E7EBD0DEE6B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8" i="1"/>
  <c r="N7" i="1"/>
  <c r="M9" i="1"/>
  <c r="M8" i="1"/>
  <c r="M7" i="1"/>
  <c r="L9" i="1"/>
  <c r="L8" i="1"/>
  <c r="L7" i="1"/>
  <c r="K9" i="1"/>
  <c r="K8" i="1"/>
  <c r="K7" i="1"/>
  <c r="J9" i="1"/>
  <c r="J8" i="1"/>
  <c r="J7" i="1"/>
  <c r="I8" i="1"/>
  <c r="I7" i="1"/>
  <c r="G9" i="1"/>
  <c r="G8" i="1"/>
  <c r="G7" i="1"/>
</calcChain>
</file>

<file path=xl/sharedStrings.xml><?xml version="1.0" encoding="utf-8"?>
<sst xmlns="http://schemas.openxmlformats.org/spreadsheetml/2006/main" count="33" uniqueCount="32">
  <si>
    <t>Pakiet 10 – Romiplostim</t>
  </si>
  <si>
    <t>6</t>
  </si>
  <si>
    <t>7</t>
  </si>
  <si>
    <t>8</t>
  </si>
  <si>
    <t>9</t>
  </si>
  <si>
    <t>10</t>
  </si>
  <si>
    <t>Lp.</t>
  </si>
  <si>
    <t>Nazwa międzynarodowa preparatu - postać - dawka</t>
  </si>
  <si>
    <t>Nazwa handlowa preparatu - postać - dawka - producent - kod EAN</t>
  </si>
  <si>
    <t>J.m.</t>
  </si>
  <si>
    <t>Ilość</t>
  </si>
  <si>
    <t>Cena jedn. netto zł.</t>
  </si>
  <si>
    <t>Wartość netto zł                (kolumna 5x6)</t>
  </si>
  <si>
    <t xml:space="preserve">VAT% </t>
  </si>
  <si>
    <t>Cena jedn. brutto zł. (kolumna 6+VAT)</t>
  </si>
  <si>
    <t>Wartość brutto zł          (kolumna 7+8)</t>
  </si>
  <si>
    <t>Wartość netto ZAKRES OPCJONALNY zł                  (kolumna 50% x kol. 7)</t>
  </si>
  <si>
    <t>Wartość brutto ZAKRES OPCJONALNY zł                  (kolumna 50% x kol. 10)</t>
  </si>
  <si>
    <t>Wartość netto  MAKSYMALNA WARTOŚĆ (WRAZ Z OPCJĄ) zł                  (kolumna 7+11)</t>
  </si>
  <si>
    <t>Wartość brutto MAKSYMALNA WARTOŚĆ (WRAZ Z OPCJĄ) zł                  (kolumna 10+12)</t>
  </si>
  <si>
    <t>Romiplostimum proszek do sporządzania roztworu do wstrzykiwań 0,125 mg 1 fiol</t>
  </si>
  <si>
    <t>op</t>
  </si>
  <si>
    <t>Romiplostimum proszek i rozpuszczalnik do sporządzania roztworu do wstrzykiwań 0,250 mg 1 fiol</t>
  </si>
  <si>
    <t>RAZEM</t>
  </si>
  <si>
    <t>Zamawiający oświadcza:</t>
  </si>
  <si>
    <t>1. wymóg wszystkich dawek jednego producenta wynika z łączenia różnych dawek w jednym schemacie dawkowania i jest zgodny ze standardami farmaceutycznymi .</t>
  </si>
  <si>
    <t>Zamawiający wymaga:</t>
  </si>
  <si>
    <t>1. by zaoferowany produkt leczniczy znajdował się na listach w aktualnym, na dzień otwarcia ofert, Obwieszczeniu Ministra Zdrowia w sprawie refundowanych leków,</t>
  </si>
  <si>
    <t xml:space="preserve"> środków spożywczych specjalnego przeznaczenia żywieniowego oraz wyrobów medycznych i jego cena nie była wyższa  niż obowiązujący limit finansowy</t>
  </si>
  <si>
    <r>
      <t>leków stosowanych</t>
    </r>
    <r>
      <rPr>
        <b/>
        <sz val="11"/>
        <color rgb="FF000000"/>
        <rFont val="Calibri Light"/>
        <family val="2"/>
        <charset val="238"/>
      </rPr>
      <t xml:space="preserve"> </t>
    </r>
    <r>
      <rPr>
        <sz val="11"/>
        <color rgb="FF000000"/>
        <rFont val="Calibri Light"/>
        <family val="2"/>
        <charset val="238"/>
      </rPr>
      <t>w ramach programu lekowego B.97</t>
    </r>
  </si>
  <si>
    <t>Nplate 125mcg/ 0,5 ml x 1 fiolka /  Amgen Europe B.V. /'8715131018139</t>
  </si>
  <si>
    <t>Nplate 250 mcg/ 0,5 ml x 1 fiolka /  Amgen Europe B.V. /'5909990766994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</si>
</sst>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8" formatCode="_-* #,##0.00\ _z_ł_-;\-* #,##0.00\ _z_ł_-;_-* \-??\ _z_ł_-;_-@_-"/>
    <numFmt numFmtId="169" formatCode="_-* #,##0.00&quot; zł&quot;_-;\-* #,##0.00&quot; zł&quot;_-;_-* \-??&quot; zł&quot;_-;_-@_-"/>
    <numFmt numFmtId="170" formatCode="#,##0.00&quot; zł&quot;"/>
    <numFmt numFmtId="172" formatCode="_-* #,##0.00\ [$zł-415]_-;\-* #,##0.00\ [$zł-415]_-;_-* &quot;-&quot;??\ [$zł-415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sz val="11"/>
      <name val="Calibri Light"/>
      <family val="2"/>
      <charset val="238"/>
    </font>
    <font>
      <sz val="11"/>
      <color rgb="FFFF0000"/>
      <name val="Calibri Light"/>
      <family val="2"/>
      <charset val="238"/>
    </font>
    <font>
      <sz val="11"/>
      <color rgb="FF000000"/>
      <name val="Calibri Light"/>
      <family val="2"/>
      <charset val="238"/>
    </font>
    <font>
      <sz val="14"/>
      <color rgb="FF000000"/>
      <name val="Calibri"/>
      <family val="2"/>
      <charset val="1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rgb="FF000000"/>
      <name val="Calibri Light"/>
      <family val="2"/>
      <charset val="238"/>
    </font>
    <font>
      <b/>
      <sz val="11"/>
      <color rgb="FF000000"/>
      <name val="Calibri Light"/>
      <family val="2"/>
      <charset val="238"/>
    </font>
    <font>
      <b/>
      <sz val="11"/>
      <name val="Calibri Light"/>
      <family val="2"/>
    </font>
    <font>
      <b/>
      <sz val="11"/>
      <color rgb="FF000000"/>
      <name val="Calibri Light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8" fontId="3" fillId="0" borderId="0" applyBorder="0" applyProtection="0"/>
    <xf numFmtId="0" fontId="3" fillId="0" borderId="0"/>
    <xf numFmtId="0" fontId="3" fillId="0" borderId="0"/>
    <xf numFmtId="9" fontId="3" fillId="0" borderId="0" applyBorder="0" applyProtection="0"/>
    <xf numFmtId="169" fontId="3" fillId="0" borderId="0" applyBorder="0" applyProtection="0"/>
  </cellStyleXfs>
  <cellXfs count="39">
    <xf numFmtId="0" fontId="0" fillId="0" borderId="0" xfId="0"/>
    <xf numFmtId="0" fontId="2" fillId="0" borderId="0" xfId="2"/>
    <xf numFmtId="0" fontId="5" fillId="2" borderId="0" xfId="2" applyFont="1" applyFill="1"/>
    <xf numFmtId="49" fontId="5" fillId="0" borderId="0" xfId="2" applyNumberFormat="1" applyFont="1" applyAlignment="1">
      <alignment horizontal="right"/>
    </xf>
    <xf numFmtId="0" fontId="5" fillId="0" borderId="0" xfId="2" applyFont="1"/>
    <xf numFmtId="0" fontId="6" fillId="0" borderId="0" xfId="2" applyFont="1"/>
    <xf numFmtId="4" fontId="5" fillId="0" borderId="0" xfId="2" applyNumberFormat="1" applyFont="1"/>
    <xf numFmtId="0" fontId="7" fillId="0" borderId="0" xfId="2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3" fontId="5" fillId="0" borderId="0" xfId="2" applyNumberFormat="1" applyFont="1" applyAlignment="1">
      <alignment horizontal="center" vertical="center"/>
    </xf>
    <xf numFmtId="4" fontId="5" fillId="0" borderId="0" xfId="2" applyNumberFormat="1" applyFont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49" fontId="6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3" fontId="6" fillId="0" borderId="1" xfId="2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/>
    </xf>
    <xf numFmtId="0" fontId="5" fillId="0" borderId="1" xfId="2" applyFont="1" applyBorder="1" applyAlignment="1">
      <alignment horizontal="center" vertical="center" wrapText="1"/>
    </xf>
    <xf numFmtId="3" fontId="5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10" fillId="0" borderId="0" xfId="2" applyFont="1"/>
    <xf numFmtId="0" fontId="11" fillId="0" borderId="0" xfId="2" applyFont="1"/>
    <xf numFmtId="3" fontId="5" fillId="0" borderId="1" xfId="2" applyNumberFormat="1" applyFont="1" applyBorder="1" applyAlignment="1">
      <alignment horizontal="center" vertical="center" wrapText="1"/>
    </xf>
    <xf numFmtId="4" fontId="5" fillId="0" borderId="3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0" fontId="5" fillId="0" borderId="1" xfId="2" applyNumberFormat="1" applyFont="1" applyBorder="1" applyAlignment="1">
      <alignment horizontal="center" vertical="center" wrapText="1"/>
    </xf>
    <xf numFmtId="170" fontId="7" fillId="0" borderId="1" xfId="2" applyNumberFormat="1" applyFont="1" applyBorder="1" applyAlignment="1">
      <alignment horizontal="center" vertical="center" wrapText="1"/>
    </xf>
    <xf numFmtId="170" fontId="5" fillId="0" borderId="5" xfId="2" applyNumberFormat="1" applyFont="1" applyBorder="1" applyAlignment="1">
      <alignment horizontal="center" vertical="center" wrapText="1"/>
    </xf>
    <xf numFmtId="9" fontId="4" fillId="0" borderId="1" xfId="1" applyFont="1" applyBorder="1" applyAlignment="1" applyProtection="1">
      <alignment horizontal="center" vertical="center" wrapText="1"/>
    </xf>
    <xf numFmtId="172" fontId="5" fillId="0" borderId="1" xfId="2" applyNumberFormat="1" applyFont="1" applyBorder="1" applyAlignment="1">
      <alignment horizontal="center" vertical="center" wrapText="1"/>
    </xf>
    <xf numFmtId="170" fontId="13" fillId="0" borderId="2" xfId="2" applyNumberFormat="1" applyFont="1" applyBorder="1" applyAlignment="1">
      <alignment horizontal="center" vertical="center"/>
    </xf>
    <xf numFmtId="170" fontId="14" fillId="0" borderId="2" xfId="2" applyNumberFormat="1" applyFont="1" applyBorder="1" applyAlignment="1">
      <alignment horizontal="center" vertical="center"/>
    </xf>
    <xf numFmtId="170" fontId="15" fillId="0" borderId="2" xfId="2" applyNumberFormat="1" applyFont="1" applyBorder="1"/>
    <xf numFmtId="0" fontId="15" fillId="0" borderId="4" xfId="2" applyFont="1" applyBorder="1"/>
    <xf numFmtId="0" fontId="15" fillId="0" borderId="3" xfId="2" applyFont="1" applyBorder="1"/>
  </cellXfs>
  <cellStyles count="8">
    <cellStyle name="Dziesiętny 2" xfId="3" xr:uid="{0EAE9DCA-F491-48BB-AF48-4163B5FAAA5B}"/>
    <cellStyle name="Normal" xfId="0" builtinId="0"/>
    <cellStyle name="Normal 2" xfId="2" xr:uid="{CC68805D-3089-43EE-BA68-41F357261FFA}"/>
    <cellStyle name="Normalny 2" xfId="4" xr:uid="{B7D899FA-143F-48B7-B9F1-4D00730AE65A}"/>
    <cellStyle name="Normalny 3" xfId="5" xr:uid="{2EC2C0F2-3B9D-430B-92BE-58718A50CB80}"/>
    <cellStyle name="Percent" xfId="1" builtinId="5"/>
    <cellStyle name="Procentowy 2" xfId="6" xr:uid="{1EBA32B5-3B13-48A7-8C69-747C6D01001A}"/>
    <cellStyle name="Walutowy 2" xfId="7" xr:uid="{5C6D1B1A-D69C-4ADE-BBE1-525B72E523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7"/>
  <sheetViews>
    <sheetView tabSelected="1" view="pageBreakPreview" zoomScale="60" zoomScaleNormal="100" workbookViewId="0">
      <selection activeCell="K12" sqref="K12"/>
    </sheetView>
  </sheetViews>
  <sheetFormatPr defaultRowHeight="14.5" x14ac:dyDescent="0.35"/>
  <cols>
    <col min="2" max="2" width="27.26953125" customWidth="1"/>
    <col min="3" max="3" width="24.1796875" customWidth="1"/>
    <col min="4" max="4" width="10.54296875" customWidth="1"/>
    <col min="6" max="6" width="12.08984375" customWidth="1"/>
    <col min="7" max="7" width="13.08984375" customWidth="1"/>
    <col min="9" max="9" width="12.81640625" customWidth="1"/>
    <col min="10" max="10" width="14.36328125" customWidth="1"/>
    <col min="11" max="11" width="19.08984375" customWidth="1"/>
    <col min="12" max="12" width="18.26953125" customWidth="1"/>
    <col min="13" max="13" width="19.90625" customWidth="1"/>
    <col min="14" max="14" width="17.6328125" customWidth="1"/>
  </cols>
  <sheetData>
    <row r="2" spans="1:14" x14ac:dyDescent="0.3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5">
      <c r="A3" s="2"/>
      <c r="B3" s="3"/>
      <c r="C3" s="4"/>
      <c r="D3" s="5"/>
      <c r="E3" s="4"/>
      <c r="F3" s="4"/>
      <c r="G3" s="4"/>
      <c r="H3" s="4"/>
      <c r="I3" s="4"/>
      <c r="J3" s="6"/>
      <c r="K3" s="7"/>
      <c r="L3" s="7"/>
      <c r="M3" s="1"/>
      <c r="N3" s="1"/>
    </row>
    <row r="4" spans="1:14" x14ac:dyDescent="0.35">
      <c r="A4" s="8"/>
      <c r="B4" s="9"/>
      <c r="C4" s="9"/>
      <c r="D4" s="8"/>
      <c r="E4" s="10"/>
      <c r="F4" s="11"/>
      <c r="G4" s="11"/>
      <c r="H4" s="8"/>
      <c r="I4" s="11"/>
      <c r="J4" s="11"/>
      <c r="K4" s="7"/>
      <c r="L4" s="7"/>
      <c r="M4" s="1"/>
      <c r="N4" s="1"/>
    </row>
    <row r="5" spans="1:14" x14ac:dyDescent="0.35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3" t="s">
        <v>1</v>
      </c>
      <c r="G5" s="13" t="s">
        <v>2</v>
      </c>
      <c r="H5" s="13" t="s">
        <v>3</v>
      </c>
      <c r="I5" s="13" t="s">
        <v>4</v>
      </c>
      <c r="J5" s="14" t="s">
        <v>5</v>
      </c>
      <c r="K5" s="12">
        <v>11</v>
      </c>
      <c r="L5" s="15">
        <v>12</v>
      </c>
      <c r="M5" s="15">
        <v>13</v>
      </c>
      <c r="N5" s="15">
        <v>14</v>
      </c>
    </row>
    <row r="6" spans="1:14" s="28" customFormat="1" ht="72.5" x14ac:dyDescent="0.35">
      <c r="A6" s="16" t="s">
        <v>6</v>
      </c>
      <c r="B6" s="16" t="s">
        <v>7</v>
      </c>
      <c r="C6" s="16" t="s">
        <v>8</v>
      </c>
      <c r="D6" s="16" t="s">
        <v>9</v>
      </c>
      <c r="E6" s="16" t="s">
        <v>10</v>
      </c>
      <c r="F6" s="14" t="s">
        <v>11</v>
      </c>
      <c r="G6" s="17" t="s">
        <v>12</v>
      </c>
      <c r="H6" s="16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</row>
    <row r="7" spans="1:14" s="28" customFormat="1" ht="92.5" x14ac:dyDescent="0.35">
      <c r="A7" s="21">
        <v>1</v>
      </c>
      <c r="B7" s="19" t="s">
        <v>20</v>
      </c>
      <c r="C7" s="21" t="s">
        <v>30</v>
      </c>
      <c r="D7" s="21" t="s">
        <v>21</v>
      </c>
      <c r="E7" s="26">
        <v>80</v>
      </c>
      <c r="F7" s="33">
        <v>717.59</v>
      </c>
      <c r="G7" s="33">
        <f>F7*E7</f>
        <v>57407.200000000004</v>
      </c>
      <c r="H7" s="32">
        <v>0.08</v>
      </c>
      <c r="I7" s="29">
        <f>F7*1.08</f>
        <v>774.99720000000013</v>
      </c>
      <c r="J7" s="29">
        <f>G7*1.08</f>
        <v>61999.776000000005</v>
      </c>
      <c r="K7" s="29">
        <f>G7*50%</f>
        <v>28703.600000000002</v>
      </c>
      <c r="L7" s="29">
        <f>K7*1.08</f>
        <v>30999.888000000003</v>
      </c>
      <c r="M7" s="29">
        <f>G7+K7</f>
        <v>86110.8</v>
      </c>
      <c r="N7" s="30">
        <f>M7*1.08</f>
        <v>92999.664000000004</v>
      </c>
    </row>
    <row r="8" spans="1:14" s="28" customFormat="1" ht="93" thickBot="1" x14ac:dyDescent="0.4">
      <c r="A8" s="21">
        <v>2</v>
      </c>
      <c r="B8" s="23" t="s">
        <v>22</v>
      </c>
      <c r="C8" s="21" t="s">
        <v>31</v>
      </c>
      <c r="D8" s="21" t="s">
        <v>21</v>
      </c>
      <c r="E8" s="26">
        <v>250</v>
      </c>
      <c r="F8" s="33">
        <v>1435.18</v>
      </c>
      <c r="G8" s="33">
        <f>F8*E8</f>
        <v>358795</v>
      </c>
      <c r="H8" s="32">
        <v>0.08</v>
      </c>
      <c r="I8" s="29">
        <f>F8*1.08</f>
        <v>1549.9944000000003</v>
      </c>
      <c r="J8" s="29">
        <f>G8*1.08</f>
        <v>387498.60000000003</v>
      </c>
      <c r="K8" s="31">
        <f>G8*50%</f>
        <v>179397.5</v>
      </c>
      <c r="L8" s="29">
        <f>K8*1.08</f>
        <v>193749.30000000002</v>
      </c>
      <c r="M8" s="29">
        <f>G8+K8</f>
        <v>538192.5</v>
      </c>
      <c r="N8" s="30">
        <f>M8*1.08</f>
        <v>581247.9</v>
      </c>
    </row>
    <row r="9" spans="1:14" ht="15" thickBot="1" x14ac:dyDescent="0.4">
      <c r="A9" s="18"/>
      <c r="B9" s="20"/>
      <c r="C9" s="20"/>
      <c r="D9" s="18"/>
      <c r="E9" s="22"/>
      <c r="F9" s="27" t="s">
        <v>23</v>
      </c>
      <c r="G9" s="36">
        <f>SUM(G7:G8)</f>
        <v>416202.2</v>
      </c>
      <c r="H9" s="37"/>
      <c r="I9" s="38"/>
      <c r="J9" s="36">
        <f>SUM(J7:J8)</f>
        <v>449498.37600000005</v>
      </c>
      <c r="K9" s="34">
        <f>SUM(K7:K8)</f>
        <v>208101.1</v>
      </c>
      <c r="L9" s="34">
        <f>SUM(L7:L8)</f>
        <v>224749.18800000002</v>
      </c>
      <c r="M9" s="34">
        <f>SUM(M7:M8)</f>
        <v>624303.30000000005</v>
      </c>
      <c r="N9" s="35">
        <f>SUM(N7:N8)</f>
        <v>674247.56400000001</v>
      </c>
    </row>
    <row r="11" spans="1:14" ht="18.5" x14ac:dyDescent="0.45">
      <c r="A11" s="25" t="s">
        <v>24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35">
      <c r="A12" s="7" t="s">
        <v>25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ht="18.5" x14ac:dyDescent="0.45">
      <c r="A14" s="24" t="s">
        <v>26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35">
      <c r="A15" s="7" t="s">
        <v>27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35">
      <c r="A16" s="7" t="s">
        <v>28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" x14ac:dyDescent="0.35">
      <c r="A17" s="7" t="s">
        <v>29</v>
      </c>
    </row>
  </sheetData>
  <pageMargins left="0.7" right="0.7" top="0.75" bottom="0.75" header="0.3" footer="0.3"/>
  <pageSetup scale="57" fitToHeight="0" orientation="landscape" verticalDpi="597" r:id="rId1"/>
  <headerFooter>
    <oddFooter>&amp;C_x000D_&amp;1#&amp;"Calibri"&amp;10&amp;K000000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Pokorska, Agnieszka</dc:creator>
  <cp:lastModifiedBy>Pokorska, Agnieszka</cp:lastModifiedBy>
  <cp:lastPrinted>2025-05-30T07:08:14Z</cp:lastPrinted>
  <dcterms:created xsi:type="dcterms:W3CDTF">2015-06-05T18:17:20Z</dcterms:created>
  <dcterms:modified xsi:type="dcterms:W3CDTF">2025-05-30T07:08:22Z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d793b9-73c2-43c2-b1d4-b4749f286de9_Enabled">
    <vt:lpwstr>true</vt:lpwstr>
  </property>
  <property fmtid="{D5CDD505-2E9C-101B-9397-08002B2CF9AE}" pid="3" name="MSIP_Label_d8d793b9-73c2-43c2-b1d4-b4749f286de9_SetDate">
    <vt:lpwstr>2025-05-30T06:54:13Z</vt:lpwstr>
  </property>
  <property fmtid="{D5CDD505-2E9C-101B-9397-08002B2CF9AE}" pid="4" name="MSIP_Label_d8d793b9-73c2-43c2-b1d4-b4749f286de9_Method">
    <vt:lpwstr>Privileged</vt:lpwstr>
  </property>
  <property fmtid="{D5CDD505-2E9C-101B-9397-08002B2CF9AE}" pid="5" name="MSIP_Label_d8d793b9-73c2-43c2-b1d4-b4749f286de9_Name">
    <vt:lpwstr>Public.</vt:lpwstr>
  </property>
  <property fmtid="{D5CDD505-2E9C-101B-9397-08002B2CF9AE}" pid="6" name="MSIP_Label_d8d793b9-73c2-43c2-b1d4-b4749f286de9_SiteId">
    <vt:lpwstr>4b4266a6-1368-41af-ad5a-59eb634f7ad8</vt:lpwstr>
  </property>
  <property fmtid="{D5CDD505-2E9C-101B-9397-08002B2CF9AE}" pid="7" name="MSIP_Label_d8d793b9-73c2-43c2-b1d4-b4749f286de9_ActionId">
    <vt:lpwstr>696e00e4-bce2-4c59-bf2f-4c7d1e406c5a</vt:lpwstr>
  </property>
  <property fmtid="{D5CDD505-2E9C-101B-9397-08002B2CF9AE}" pid="8" name="MSIP_Label_d8d793b9-73c2-43c2-b1d4-b4749f286de9_ContentBits">
    <vt:lpwstr>2</vt:lpwstr>
  </property>
  <property fmtid="{D5CDD505-2E9C-101B-9397-08002B2CF9AE}" pid="9" name="MSIP_Label_d8d793b9-73c2-43c2-b1d4-b4749f286de9_Tag">
    <vt:lpwstr>10, 0, 1, 1</vt:lpwstr>
  </property>
</Properties>
</file>